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roteja\Documents\upravno vijeće\2019_upravno vijeće\20. sjednica UV_00_09_2022\"/>
    </mc:Choice>
  </mc:AlternateContent>
  <bookViews>
    <workbookView xWindow="0" yWindow="0" windowWidth="28800" windowHeight="12240" activeTab="4"/>
  </bookViews>
  <sheets>
    <sheet name="SAŽETAK" sheetId="1" r:id="rId1"/>
    <sheet name="Račun prihoda i rashoda" sheetId="2" r:id="rId2"/>
    <sheet name="Rashodi prema funkcijskoj kl" sheetId="5" r:id="rId3"/>
    <sheet name="Račun financiranja" sheetId="6" r:id="rId4"/>
    <sheet name="POSEBNI DIO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I9" i="1" l="1"/>
  <c r="H8" i="1"/>
  <c r="H11" i="1"/>
  <c r="H14" i="1" s="1"/>
  <c r="N47" i="2"/>
  <c r="L47" i="2"/>
  <c r="J47" i="2"/>
  <c r="H47" i="2"/>
  <c r="J38" i="2"/>
  <c r="N41" i="2"/>
  <c r="L41" i="2"/>
  <c r="J41" i="2"/>
  <c r="H41" i="2"/>
  <c r="H38" i="2"/>
  <c r="F47" i="2"/>
  <c r="M24" i="2"/>
  <c r="K24" i="2"/>
  <c r="K10" i="2"/>
  <c r="M11" i="2"/>
  <c r="K11" i="2"/>
  <c r="L11" i="2" s="1"/>
  <c r="N14" i="2"/>
  <c r="N13" i="2"/>
  <c r="L14" i="2"/>
  <c r="L13" i="2"/>
  <c r="J14" i="2"/>
  <c r="J13" i="2"/>
  <c r="I24" i="2"/>
  <c r="G24" i="2"/>
  <c r="I11" i="2"/>
  <c r="J11" i="2" s="1"/>
  <c r="I10" i="2"/>
  <c r="G11" i="2"/>
  <c r="H11" i="2" s="1"/>
  <c r="H14" i="2"/>
  <c r="H13" i="2"/>
  <c r="I42" i="2"/>
  <c r="J42" i="2" s="1"/>
  <c r="M32" i="7"/>
  <c r="K32" i="7"/>
  <c r="I32" i="7"/>
  <c r="K42" i="2"/>
  <c r="L42" i="2" s="1"/>
  <c r="M42" i="2"/>
  <c r="N42" i="2" s="1"/>
  <c r="N32" i="2"/>
  <c r="L32" i="2"/>
  <c r="J32" i="2"/>
  <c r="H32" i="2"/>
  <c r="F32" i="2"/>
  <c r="F31" i="2"/>
  <c r="F33" i="2"/>
  <c r="F34" i="2"/>
  <c r="F36" i="2"/>
  <c r="M35" i="2"/>
  <c r="N35" i="2" s="1"/>
  <c r="K35" i="2"/>
  <c r="L35" i="2" s="1"/>
  <c r="I35" i="2"/>
  <c r="J35" i="2" s="1"/>
  <c r="G35" i="2"/>
  <c r="H35" i="2" s="1"/>
  <c r="E35" i="2"/>
  <c r="F35" i="2" s="1"/>
  <c r="F41" i="2"/>
  <c r="E42" i="2"/>
  <c r="F42" i="2" s="1"/>
  <c r="E11" i="2"/>
  <c r="F11" i="2" s="1"/>
  <c r="F14" i="2"/>
  <c r="F13" i="2"/>
  <c r="E15" i="2"/>
  <c r="F15" i="2" s="1"/>
  <c r="N51" i="2"/>
  <c r="L51" i="2"/>
  <c r="J51" i="2"/>
  <c r="H51" i="2"/>
  <c r="F51" i="2"/>
  <c r="N50" i="2"/>
  <c r="L50" i="2"/>
  <c r="J50" i="2"/>
  <c r="H50" i="2"/>
  <c r="F50" i="2"/>
  <c r="N49" i="2"/>
  <c r="L49" i="2"/>
  <c r="J49" i="2"/>
  <c r="H49" i="2"/>
  <c r="F49" i="2"/>
  <c r="N48" i="2"/>
  <c r="L48" i="2"/>
  <c r="J48" i="2"/>
  <c r="H48" i="2"/>
  <c r="F48" i="2"/>
  <c r="N46" i="2"/>
  <c r="L46" i="2"/>
  <c r="J46" i="2"/>
  <c r="H46" i="2"/>
  <c r="F46" i="2"/>
  <c r="M45" i="2"/>
  <c r="N45" i="2" s="1"/>
  <c r="K45" i="2"/>
  <c r="K44" i="2" s="1"/>
  <c r="I45" i="2"/>
  <c r="J45" i="2" s="1"/>
  <c r="G45" i="2"/>
  <c r="H45" i="2" s="1"/>
  <c r="E45" i="2"/>
  <c r="E44" i="2" s="1"/>
  <c r="N43" i="2"/>
  <c r="L43" i="2"/>
  <c r="J43" i="2"/>
  <c r="H43" i="2"/>
  <c r="F43" i="2"/>
  <c r="G42" i="2"/>
  <c r="H42" i="2" s="1"/>
  <c r="N40" i="2"/>
  <c r="L40" i="2"/>
  <c r="J40" i="2"/>
  <c r="H40" i="2"/>
  <c r="F40" i="2"/>
  <c r="N39" i="2"/>
  <c r="L39" i="2"/>
  <c r="J39" i="2"/>
  <c r="H39" i="2"/>
  <c r="F39" i="2"/>
  <c r="N37" i="2"/>
  <c r="L37" i="2"/>
  <c r="J37" i="2"/>
  <c r="H37" i="2"/>
  <c r="F37" i="2"/>
  <c r="N36" i="2"/>
  <c r="L36" i="2"/>
  <c r="J36" i="2"/>
  <c r="H36" i="2"/>
  <c r="N34" i="2"/>
  <c r="L34" i="2"/>
  <c r="J34" i="2"/>
  <c r="H34" i="2"/>
  <c r="N33" i="2"/>
  <c r="L33" i="2"/>
  <c r="J33" i="2"/>
  <c r="H33" i="2"/>
  <c r="N31" i="2"/>
  <c r="L31" i="2"/>
  <c r="J31" i="2"/>
  <c r="H31" i="2"/>
  <c r="M30" i="2"/>
  <c r="K30" i="2"/>
  <c r="I30" i="2"/>
  <c r="J30" i="2" s="1"/>
  <c r="G30" i="2"/>
  <c r="E30" i="2"/>
  <c r="F30" i="2" s="1"/>
  <c r="N23" i="2"/>
  <c r="L23" i="2"/>
  <c r="J23" i="2"/>
  <c r="H23" i="2"/>
  <c r="F23" i="2"/>
  <c r="M22" i="2"/>
  <c r="N22" i="2" s="1"/>
  <c r="K22" i="2"/>
  <c r="L22" i="2" s="1"/>
  <c r="I22" i="2"/>
  <c r="J22" i="2" s="1"/>
  <c r="G22" i="2"/>
  <c r="H22" i="2" s="1"/>
  <c r="E22" i="2"/>
  <c r="E21" i="2" s="1"/>
  <c r="F21" i="2" s="1"/>
  <c r="N20" i="2"/>
  <c r="L20" i="2"/>
  <c r="J20" i="2"/>
  <c r="H20" i="2"/>
  <c r="F20" i="2"/>
  <c r="M19" i="2"/>
  <c r="N19" i="2" s="1"/>
  <c r="K19" i="2"/>
  <c r="L19" i="2" s="1"/>
  <c r="I19" i="2"/>
  <c r="J19" i="2" s="1"/>
  <c r="G19" i="2"/>
  <c r="H19" i="2" s="1"/>
  <c r="E19" i="2"/>
  <c r="N18" i="2"/>
  <c r="L18" i="2"/>
  <c r="J18" i="2"/>
  <c r="H18" i="2"/>
  <c r="F18" i="2"/>
  <c r="M17" i="2"/>
  <c r="N17" i="2" s="1"/>
  <c r="K17" i="2"/>
  <c r="L17" i="2" s="1"/>
  <c r="I17" i="2"/>
  <c r="J17" i="2" s="1"/>
  <c r="G17" i="2"/>
  <c r="H17" i="2" s="1"/>
  <c r="E17" i="2"/>
  <c r="F17" i="2" s="1"/>
  <c r="N16" i="2"/>
  <c r="L16" i="2"/>
  <c r="J16" i="2"/>
  <c r="H16" i="2"/>
  <c r="F16" i="2"/>
  <c r="M15" i="2"/>
  <c r="N15" i="2" s="1"/>
  <c r="K15" i="2"/>
  <c r="I15" i="2"/>
  <c r="J15" i="2" s="1"/>
  <c r="G15" i="2"/>
  <c r="H15" i="2" s="1"/>
  <c r="N12" i="2"/>
  <c r="L12" i="2"/>
  <c r="J12" i="2"/>
  <c r="H12" i="2"/>
  <c r="F12" i="2"/>
  <c r="M44" i="2" l="1"/>
  <c r="N44" i="2" s="1"/>
  <c r="M10" i="2"/>
  <c r="G10" i="2"/>
  <c r="I44" i="2"/>
  <c r="E10" i="2"/>
  <c r="E24" i="2" s="1"/>
  <c r="G44" i="2"/>
  <c r="H44" i="2" s="1"/>
  <c r="M29" i="2"/>
  <c r="N29" i="2" s="1"/>
  <c r="I29" i="2"/>
  <c r="J29" i="2" s="1"/>
  <c r="K29" i="2"/>
  <c r="L29" i="2" s="1"/>
  <c r="G29" i="2"/>
  <c r="H29" i="2" s="1"/>
  <c r="L24" i="2"/>
  <c r="L15" i="2"/>
  <c r="F19" i="2"/>
  <c r="I21" i="2"/>
  <c r="J21" i="2" s="1"/>
  <c r="N10" i="2"/>
  <c r="L44" i="2"/>
  <c r="F44" i="2"/>
  <c r="N11" i="2"/>
  <c r="E29" i="2"/>
  <c r="F29" i="2" s="1"/>
  <c r="H10" i="2"/>
  <c r="K21" i="2"/>
  <c r="L21" i="2" s="1"/>
  <c r="J10" i="2"/>
  <c r="G21" i="2"/>
  <c r="H21" i="2" s="1"/>
  <c r="M21" i="2"/>
  <c r="N21" i="2" s="1"/>
  <c r="F22" i="2"/>
  <c r="H30" i="2"/>
  <c r="F45" i="2"/>
  <c r="L45" i="2"/>
  <c r="L30" i="2"/>
  <c r="N30" i="2"/>
  <c r="F10" i="2" l="1"/>
  <c r="F24" i="2"/>
  <c r="E52" i="2"/>
  <c r="F52" i="2" s="1"/>
  <c r="L10" i="2"/>
  <c r="M52" i="2"/>
  <c r="N52" i="2" s="1"/>
  <c r="G52" i="2"/>
  <c r="H52" i="2" s="1"/>
  <c r="K52" i="2"/>
  <c r="L52" i="2" s="1"/>
  <c r="N24" i="2"/>
  <c r="H24" i="2"/>
  <c r="J44" i="2"/>
  <c r="I52" i="2"/>
  <c r="J52" i="2" s="1"/>
  <c r="J24" i="2"/>
  <c r="E10" i="7"/>
  <c r="N11" i="1" l="1"/>
  <c r="O11" i="1" s="1"/>
  <c r="L11" i="1"/>
  <c r="M11" i="1" s="1"/>
  <c r="E59" i="7"/>
  <c r="I14" i="1"/>
  <c r="I13" i="1"/>
  <c r="I12" i="1"/>
  <c r="I11" i="1"/>
  <c r="I10" i="1"/>
  <c r="I8" i="1"/>
  <c r="K10" i="7"/>
  <c r="J56" i="7"/>
  <c r="G53" i="7"/>
  <c r="G56" i="7"/>
  <c r="G16" i="7"/>
  <c r="G7" i="7"/>
  <c r="O13" i="1"/>
  <c r="O12" i="1"/>
  <c r="O10" i="1"/>
  <c r="O9" i="1"/>
  <c r="M14" i="1"/>
  <c r="N14" i="1" s="1"/>
  <c r="O14" i="1" s="1"/>
  <c r="M13" i="1"/>
  <c r="M12" i="1"/>
  <c r="M10" i="1"/>
  <c r="M9" i="1"/>
  <c r="K13" i="1"/>
  <c r="K12" i="1"/>
  <c r="K10" i="1"/>
  <c r="K9" i="1"/>
  <c r="J11" i="1"/>
  <c r="K11" i="1" s="1"/>
  <c r="O27" i="1"/>
  <c r="M27" i="1"/>
  <c r="K27" i="1"/>
  <c r="I27" i="1"/>
  <c r="G27" i="1"/>
  <c r="O26" i="1"/>
  <c r="M26" i="1"/>
  <c r="K26" i="1"/>
  <c r="I26" i="1"/>
  <c r="N8" i="1"/>
  <c r="O8" i="1" s="1"/>
  <c r="L8" i="1"/>
  <c r="M8" i="1" s="1"/>
  <c r="J8" i="1"/>
  <c r="K8" i="1" s="1"/>
  <c r="G26" i="1"/>
  <c r="F11" i="1"/>
  <c r="F14" i="1" s="1"/>
  <c r="G13" i="1"/>
  <c r="G12" i="1"/>
  <c r="G10" i="1"/>
  <c r="F8" i="1"/>
  <c r="G8" i="1" s="1"/>
  <c r="G9" i="1"/>
  <c r="J14" i="1" l="1"/>
  <c r="K14" i="1" s="1"/>
  <c r="G14" i="1"/>
  <c r="G11" i="1"/>
  <c r="E31" i="7"/>
  <c r="G32" i="7"/>
  <c r="F45" i="7"/>
  <c r="E46" i="7"/>
  <c r="G46" i="7"/>
  <c r="E45" i="7"/>
  <c r="N43" i="7"/>
  <c r="L43" i="7"/>
  <c r="J43" i="7"/>
  <c r="H43" i="7"/>
  <c r="F43" i="7"/>
  <c r="M42" i="7"/>
  <c r="N42" i="7" s="1"/>
  <c r="K42" i="7"/>
  <c r="L42" i="7" s="1"/>
  <c r="I42" i="7"/>
  <c r="J42" i="7" s="1"/>
  <c r="G42" i="7"/>
  <c r="H42" i="7" s="1"/>
  <c r="E42" i="7"/>
  <c r="F42" i="7" s="1"/>
  <c r="N41" i="7"/>
  <c r="L41" i="7"/>
  <c r="J41" i="7"/>
  <c r="H41" i="7"/>
  <c r="F41" i="7"/>
  <c r="N40" i="7"/>
  <c r="L40" i="7"/>
  <c r="J40" i="7"/>
  <c r="H40" i="7"/>
  <c r="F40" i="7"/>
  <c r="M39" i="7"/>
  <c r="M38" i="7" s="1"/>
  <c r="N38" i="7" s="1"/>
  <c r="K39" i="7"/>
  <c r="K38" i="7" s="1"/>
  <c r="L38" i="7" s="1"/>
  <c r="I39" i="7"/>
  <c r="J39" i="7" s="1"/>
  <c r="G39" i="7"/>
  <c r="E39" i="7"/>
  <c r="E49" i="7"/>
  <c r="E36" i="7"/>
  <c r="E32" i="7"/>
  <c r="N35" i="7"/>
  <c r="L35" i="7"/>
  <c r="J35" i="7"/>
  <c r="H35" i="7"/>
  <c r="F35" i="7"/>
  <c r="F36" i="7"/>
  <c r="G36" i="7"/>
  <c r="H36" i="7" s="1"/>
  <c r="I36" i="7"/>
  <c r="J36" i="7"/>
  <c r="K36" i="7"/>
  <c r="L36" i="7"/>
  <c r="M36" i="7"/>
  <c r="N36" i="7" s="1"/>
  <c r="G31" i="7" l="1"/>
  <c r="I38" i="7"/>
  <c r="E38" i="7"/>
  <c r="F38" i="7" s="1"/>
  <c r="G38" i="7"/>
  <c r="H38" i="7" s="1"/>
  <c r="F39" i="7"/>
  <c r="L39" i="7"/>
  <c r="H39" i="7"/>
  <c r="N39" i="7"/>
  <c r="N50" i="7"/>
  <c r="L50" i="7"/>
  <c r="J50" i="7"/>
  <c r="H50" i="7"/>
  <c r="F50" i="7"/>
  <c r="M49" i="7"/>
  <c r="N49" i="7" s="1"/>
  <c r="K49" i="7"/>
  <c r="L49" i="7" s="1"/>
  <c r="I49" i="7"/>
  <c r="J49" i="7" s="1"/>
  <c r="G49" i="7"/>
  <c r="H49" i="7" s="1"/>
  <c r="F49" i="7"/>
  <c r="N48" i="7"/>
  <c r="L48" i="7"/>
  <c r="J48" i="7"/>
  <c r="H48" i="7"/>
  <c r="F48" i="7"/>
  <c r="N47" i="7"/>
  <c r="L47" i="7"/>
  <c r="J47" i="7"/>
  <c r="H47" i="7"/>
  <c r="F47" i="7"/>
  <c r="M46" i="7"/>
  <c r="K46" i="7"/>
  <c r="I46" i="7"/>
  <c r="J46" i="7" s="1"/>
  <c r="E23" i="7"/>
  <c r="C11" i="5"/>
  <c r="J38" i="7" l="1"/>
  <c r="K45" i="7"/>
  <c r="G45" i="7"/>
  <c r="H45" i="7" s="1"/>
  <c r="M45" i="7"/>
  <c r="I45" i="7"/>
  <c r="J45" i="7" s="1"/>
  <c r="L46" i="7"/>
  <c r="F46" i="7"/>
  <c r="H46" i="7"/>
  <c r="N46" i="7"/>
  <c r="N57" i="7"/>
  <c r="N55" i="7"/>
  <c r="N54" i="7"/>
  <c r="N37" i="7"/>
  <c r="N34" i="7"/>
  <c r="N33" i="7"/>
  <c r="N30" i="7"/>
  <c r="N28" i="7"/>
  <c r="N27" i="7"/>
  <c r="N24" i="7"/>
  <c r="N22" i="7"/>
  <c r="N21" i="7"/>
  <c r="N20" i="7"/>
  <c r="N17" i="7"/>
  <c r="N15" i="7"/>
  <c r="N14" i="7"/>
  <c r="N11" i="7"/>
  <c r="N9" i="7"/>
  <c r="N8" i="7"/>
  <c r="L57" i="7"/>
  <c r="L55" i="7"/>
  <c r="L54" i="7"/>
  <c r="L37" i="7"/>
  <c r="L34" i="7"/>
  <c r="L33" i="7"/>
  <c r="L30" i="7"/>
  <c r="L28" i="7"/>
  <c r="L27" i="7"/>
  <c r="L24" i="7"/>
  <c r="L22" i="7"/>
  <c r="L21" i="7"/>
  <c r="L20" i="7"/>
  <c r="L17" i="7"/>
  <c r="L15" i="7"/>
  <c r="L14" i="7"/>
  <c r="L11" i="7"/>
  <c r="L9" i="7"/>
  <c r="L8" i="7"/>
  <c r="M56" i="7"/>
  <c r="M53" i="7"/>
  <c r="N53" i="7" s="1"/>
  <c r="M29" i="7"/>
  <c r="N29" i="7" s="1"/>
  <c r="M26" i="7"/>
  <c r="M23" i="7"/>
  <c r="N23" i="7" s="1"/>
  <c r="M19" i="7"/>
  <c r="M16" i="7"/>
  <c r="N16" i="7" s="1"/>
  <c r="M13" i="7"/>
  <c r="N13" i="7" s="1"/>
  <c r="M10" i="7"/>
  <c r="N10" i="7" s="1"/>
  <c r="M7" i="7"/>
  <c r="K56" i="7"/>
  <c r="K53" i="7"/>
  <c r="L53" i="7" s="1"/>
  <c r="K29" i="7"/>
  <c r="L29" i="7" s="1"/>
  <c r="K26" i="7"/>
  <c r="L26" i="7" s="1"/>
  <c r="K23" i="7"/>
  <c r="L23" i="7" s="1"/>
  <c r="K19" i="7"/>
  <c r="L19" i="7" s="1"/>
  <c r="K16" i="7"/>
  <c r="L16" i="7" s="1"/>
  <c r="K13" i="7"/>
  <c r="L10" i="7"/>
  <c r="K7" i="7"/>
  <c r="L7" i="7" s="1"/>
  <c r="I56" i="7"/>
  <c r="I53" i="7"/>
  <c r="I52" i="7" s="1"/>
  <c r="I29" i="7"/>
  <c r="J29" i="7" s="1"/>
  <c r="I26" i="7"/>
  <c r="J26" i="7" s="1"/>
  <c r="I23" i="7"/>
  <c r="J23" i="7" s="1"/>
  <c r="I19" i="7"/>
  <c r="I16" i="7"/>
  <c r="J16" i="7" s="1"/>
  <c r="I13" i="7"/>
  <c r="I10" i="7"/>
  <c r="J10" i="7" s="1"/>
  <c r="I7" i="7"/>
  <c r="I6" i="7" s="1"/>
  <c r="J8" i="7"/>
  <c r="J9" i="7"/>
  <c r="J11" i="7"/>
  <c r="J14" i="7"/>
  <c r="J15" i="7"/>
  <c r="J17" i="7"/>
  <c r="J20" i="7"/>
  <c r="J21" i="7"/>
  <c r="J22" i="7"/>
  <c r="J24" i="7"/>
  <c r="J27" i="7"/>
  <c r="J28" i="7"/>
  <c r="J30" i="7"/>
  <c r="J33" i="7"/>
  <c r="J34" i="7"/>
  <c r="J37" i="7"/>
  <c r="J54" i="7"/>
  <c r="J55" i="7"/>
  <c r="J57" i="7"/>
  <c r="K12" i="5"/>
  <c r="I12" i="5"/>
  <c r="G12" i="5"/>
  <c r="E12" i="5"/>
  <c r="C12" i="5"/>
  <c r="D11" i="5"/>
  <c r="D10" i="5" s="1"/>
  <c r="E10" i="5" s="1"/>
  <c r="F11" i="5"/>
  <c r="F10" i="5" s="1"/>
  <c r="G10" i="5" s="1"/>
  <c r="H11" i="5"/>
  <c r="H10" i="5" s="1"/>
  <c r="I10" i="5" s="1"/>
  <c r="J11" i="5"/>
  <c r="J10" i="5" s="1"/>
  <c r="K10" i="5" s="1"/>
  <c r="B11" i="5"/>
  <c r="B10" i="5" s="1"/>
  <c r="C10" i="5" s="1"/>
  <c r="K11" i="5" l="1"/>
  <c r="I11" i="5"/>
  <c r="N45" i="7"/>
  <c r="L45" i="7"/>
  <c r="L32" i="7"/>
  <c r="K31" i="7"/>
  <c r="K59" i="7" s="1"/>
  <c r="J52" i="7"/>
  <c r="I31" i="7"/>
  <c r="K12" i="7"/>
  <c r="L12" i="7" s="1"/>
  <c r="M31" i="7"/>
  <c r="N31" i="7" s="1"/>
  <c r="K52" i="7"/>
  <c r="M6" i="7"/>
  <c r="N6" i="7" s="1"/>
  <c r="M25" i="7"/>
  <c r="N25" i="7" s="1"/>
  <c r="J53" i="7"/>
  <c r="M18" i="7"/>
  <c r="N18" i="7" s="1"/>
  <c r="K25" i="7"/>
  <c r="L25" i="7" s="1"/>
  <c r="L13" i="7"/>
  <c r="M12" i="7"/>
  <c r="N12" i="7" s="1"/>
  <c r="N7" i="7"/>
  <c r="M52" i="7"/>
  <c r="N56" i="7"/>
  <c r="K6" i="7"/>
  <c r="L6" i="7" s="1"/>
  <c r="N19" i="7"/>
  <c r="I25" i="7"/>
  <c r="J25" i="7" s="1"/>
  <c r="N26" i="7"/>
  <c r="N32" i="7"/>
  <c r="J32" i="7"/>
  <c r="K18" i="7"/>
  <c r="L18" i="7" s="1"/>
  <c r="L56" i="7"/>
  <c r="E11" i="5"/>
  <c r="I12" i="7"/>
  <c r="J12" i="7" s="1"/>
  <c r="I18" i="7"/>
  <c r="J18" i="7" s="1"/>
  <c r="J13" i="7"/>
  <c r="J6" i="7"/>
  <c r="J19" i="7"/>
  <c r="J7" i="7"/>
  <c r="H8" i="7"/>
  <c r="H9" i="7"/>
  <c r="H11" i="7"/>
  <c r="H14" i="7"/>
  <c r="H15" i="7"/>
  <c r="H17" i="7"/>
  <c r="H20" i="7"/>
  <c r="H21" i="7"/>
  <c r="H22" i="7"/>
  <c r="H24" i="7"/>
  <c r="H27" i="7"/>
  <c r="H28" i="7"/>
  <c r="H30" i="7"/>
  <c r="H33" i="7"/>
  <c r="H34" i="7"/>
  <c r="H37" i="7"/>
  <c r="H54" i="7"/>
  <c r="H55" i="7"/>
  <c r="H57" i="7"/>
  <c r="H32" i="7"/>
  <c r="M59" i="7" l="1"/>
  <c r="N59" i="7" s="1"/>
  <c r="L31" i="7"/>
  <c r="J31" i="7"/>
  <c r="I59" i="7"/>
  <c r="J59" i="7" s="1"/>
  <c r="L52" i="7"/>
  <c r="L59" i="7"/>
  <c r="N52" i="7"/>
  <c r="H31" i="7"/>
  <c r="G26" i="7"/>
  <c r="G29" i="7"/>
  <c r="H29" i="7" s="1"/>
  <c r="H56" i="7"/>
  <c r="G23" i="7"/>
  <c r="H23" i="7" s="1"/>
  <c r="G19" i="7"/>
  <c r="H16" i="7"/>
  <c r="G13" i="7"/>
  <c r="F22" i="7"/>
  <c r="G10" i="7"/>
  <c r="H10" i="7" s="1"/>
  <c r="H7" i="7" l="1"/>
  <c r="G6" i="7"/>
  <c r="G12" i="7"/>
  <c r="H12" i="7" s="1"/>
  <c r="H13" i="7"/>
  <c r="G52" i="7"/>
  <c r="H53" i="7"/>
  <c r="H19" i="7"/>
  <c r="G18" i="7"/>
  <c r="H18" i="7" s="1"/>
  <c r="H26" i="7"/>
  <c r="G25" i="7"/>
  <c r="H25" i="7" s="1"/>
  <c r="F14" i="7"/>
  <c r="F15" i="7"/>
  <c r="F17" i="7"/>
  <c r="F20" i="7"/>
  <c r="F21" i="7"/>
  <c r="F24" i="7"/>
  <c r="F27" i="7"/>
  <c r="F28" i="7"/>
  <c r="F30" i="7"/>
  <c r="F33" i="7"/>
  <c r="F34" i="7"/>
  <c r="F37" i="7"/>
  <c r="F54" i="7"/>
  <c r="F55" i="7"/>
  <c r="F57" i="7"/>
  <c r="F8" i="7"/>
  <c r="F9" i="7"/>
  <c r="F11" i="7"/>
  <c r="E29" i="7"/>
  <c r="F29" i="7" s="1"/>
  <c r="E56" i="7"/>
  <c r="F56" i="7" s="1"/>
  <c r="E53" i="7"/>
  <c r="F53" i="7" s="1"/>
  <c r="F32" i="7"/>
  <c r="E26" i="7"/>
  <c r="F26" i="7" s="1"/>
  <c r="F23" i="7"/>
  <c r="E19" i="7"/>
  <c r="F19" i="7" s="1"/>
  <c r="E13" i="7"/>
  <c r="F13" i="7" s="1"/>
  <c r="E16" i="7"/>
  <c r="F16" i="7" s="1"/>
  <c r="F10" i="7"/>
  <c r="E7" i="7"/>
  <c r="F7" i="7" s="1"/>
  <c r="H6" i="7" l="1"/>
  <c r="G59" i="7"/>
  <c r="H59" i="7" s="1"/>
  <c r="H52" i="7"/>
  <c r="E25" i="7"/>
  <c r="F25" i="7" s="1"/>
  <c r="F31" i="7"/>
  <c r="E52" i="7"/>
  <c r="E6" i="7"/>
  <c r="F6" i="7" s="1"/>
  <c r="E12" i="7"/>
  <c r="E18" i="7"/>
  <c r="F18" i="7" s="1"/>
  <c r="F12" i="7" l="1"/>
  <c r="F59" i="7"/>
  <c r="F52" i="7"/>
</calcChain>
</file>

<file path=xl/sharedStrings.xml><?xml version="1.0" encoding="utf-8"?>
<sst xmlns="http://schemas.openxmlformats.org/spreadsheetml/2006/main" count="234" uniqueCount="101">
  <si>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</si>
  <si>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</si>
  <si>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</si>
  <si>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</si>
  <si>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</si>
  <si>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</si>
  <si>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</si>
  <si>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</si>
  <si>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</si>
  <si>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</si>
  <si>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</si>
  <si>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</si>
  <si>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</si>
  <si>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</si>
  <si>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</si>
  <si>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</si>
  <si>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</si>
  <si>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</si>
  <si>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</si>
  <si>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</si>
  <si>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</si>
  <si>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</si>
  <si>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</si>
  <si>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</si>
  <si>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</si>
  <si>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</si>
  <si>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</si>
  <si>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</si>
  <si>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</si>
  <si>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</si>
  <si>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</si>
  <si>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</si>
  <si>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</si>
  <si>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</si>
  <si>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</si>
  <si>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</si>
  <si>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</si>
  <si>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</si>
  <si>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</si>
  <si>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</si>
  <si>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</si>
  <si>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</si>
  <si>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</si>
  <si>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</si>
  <si>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</si>
  <si>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</si>
  <si>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</si>
  <si>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</si>
  <si>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</si>
  <si>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</si>
  <si>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</si>
  <si>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</si>
  <si>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</si>
  <si>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</si>
  <si>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</si>
  <si>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Izvor financiranja 11</t>
  </si>
  <si>
    <t>GRAD ZADAR</t>
  </si>
  <si>
    <t>Izvor financiranja 57</t>
  </si>
  <si>
    <t>Izvor financiranja 31</t>
  </si>
  <si>
    <t>VLASTITI PRIHODI</t>
  </si>
  <si>
    <t>Izvor financiranja 72</t>
  </si>
  <si>
    <t>PRIH.OD PRODAJE NEF. IMOVINE</t>
  </si>
  <si>
    <t>Izvor financiranja 41</t>
  </si>
  <si>
    <t>POSEBNE NAMJENE</t>
  </si>
  <si>
    <t>VIŠAK IZ PRETHODNE GODINE</t>
  </si>
  <si>
    <t>UKUPNO</t>
  </si>
  <si>
    <t xml:space="preserve">Financijski rashodi </t>
  </si>
  <si>
    <t>MIN.OBRAZOVANJA, MIN.KULTURE,              ZADARSKA ŽUPANIJA</t>
  </si>
  <si>
    <t>08 Rekreacija, kultura i religija</t>
  </si>
  <si>
    <t>082 Služba kulture</t>
  </si>
  <si>
    <t>Plan 2023.</t>
  </si>
  <si>
    <t>Izvršenje 2021. (prikaz u €)</t>
  </si>
  <si>
    <t>Plan 2022. (prikaz u €)</t>
  </si>
  <si>
    <t>Plan 2023. (prikaz u €)</t>
  </si>
  <si>
    <t>Projekcija za 2025. (prikaz u €)</t>
  </si>
  <si>
    <t>Projekcija za 2024. (prikaz u €)</t>
  </si>
  <si>
    <t>Izvor financiranja 61</t>
  </si>
  <si>
    <t>TEKUĆE DONACIJE</t>
  </si>
  <si>
    <t>Izvor financiranja 922</t>
  </si>
  <si>
    <t>Izvor financiranja 54</t>
  </si>
  <si>
    <t>TEKUĆE POMOĆI-SREDSTVA EU</t>
  </si>
  <si>
    <t>Izvršenje 2021/EUR</t>
  </si>
  <si>
    <t>Plan 2022./EUR</t>
  </si>
  <si>
    <t>Plan za 2023./EUR</t>
  </si>
  <si>
    <t>Projekcija 
za 2025./EUR</t>
  </si>
  <si>
    <t>Projekcija 2024./EUR</t>
  </si>
  <si>
    <t>Donacije</t>
  </si>
  <si>
    <t>Plan za 2022. (prikaz u €)</t>
  </si>
  <si>
    <t>Plan za 2023. (prikaz u €)</t>
  </si>
  <si>
    <t>Pprojekcija za 2024. (prikaz u €)</t>
  </si>
  <si>
    <t>Pomoći pror.korisnicima iz proračuna koji im nije nadležan</t>
  </si>
  <si>
    <t>Prihodi od upravnih i adm.pristojbi, priostojbi po posebnim propisima</t>
  </si>
  <si>
    <t>Prihodi za posebne namjene</t>
  </si>
  <si>
    <t>Vlastiti izvori</t>
  </si>
  <si>
    <t>Rezultat poslovanja</t>
  </si>
  <si>
    <t>Višak/manjak</t>
  </si>
  <si>
    <t>Prihodi od posebne namjene</t>
  </si>
  <si>
    <t>Financijski rashodi</t>
  </si>
  <si>
    <t>Preneseni višak</t>
  </si>
  <si>
    <t>Sredstva iz EU fondova</t>
  </si>
  <si>
    <t>B) SAŽETAK RAČUNA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</si>
</sst>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5" borderId="0" xfId="0" applyFill="1"/>
    <xf numFmtId="0" fontId="1" fillId="0" borderId="3" xfId="0" applyFont="1" applyBorder="1"/>
    <xf numFmtId="0" fontId="1" fillId="0" borderId="0" xfId="0" applyFon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 wrapText="1"/>
    </xf>
    <xf numFmtId="0" fontId="19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9" fillId="5" borderId="4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0" fillId="0" borderId="0" xfId="0" applyFill="1"/>
    <xf numFmtId="4" fontId="6" fillId="0" borderId="3" xfId="0" applyNumberFormat="1" applyFont="1" applyFill="1" applyBorder="1" applyAlignment="1">
      <alignment horizontal="right"/>
    </xf>
    <xf numFmtId="0" fontId="1" fillId="5" borderId="0" xfId="0" applyFont="1" applyFill="1"/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5" borderId="4" xfId="0" applyNumberFormat="1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6" fillId="6" borderId="3" xfId="0" applyNumberFormat="1" applyFont="1" applyFill="1" applyBorder="1" applyAlignment="1" applyProtection="1">
      <alignment horizontal="center" vertical="center" wrapText="1"/>
    </xf>
    <xf numFmtId="4" fontId="11" fillId="2" borderId="3" xfId="0" applyNumberFormat="1" applyFont="1" applyFill="1" applyBorder="1" applyAlignment="1">
      <alignment horizontal="right"/>
    </xf>
    <xf numFmtId="4" fontId="11" fillId="0" borderId="3" xfId="0" applyNumberFormat="1" applyFont="1" applyFill="1" applyBorder="1" applyAlignment="1">
      <alignment horizontal="right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0" fontId="23" fillId="0" borderId="0" xfId="0" applyFont="1"/>
    <xf numFmtId="0" fontId="24" fillId="5" borderId="3" xfId="0" applyNumberFormat="1" applyFont="1" applyFill="1" applyBorder="1" applyAlignment="1" applyProtection="1">
      <alignment horizontal="left" vertical="center" wrapText="1"/>
    </xf>
    <xf numFmtId="4" fontId="21" fillId="5" borderId="4" xfId="0" applyNumberFormat="1" applyFont="1" applyFill="1" applyBorder="1" applyAlignment="1">
      <alignment horizontal="right"/>
    </xf>
    <xf numFmtId="0" fontId="24" fillId="2" borderId="3" xfId="0" applyNumberFormat="1" applyFont="1" applyFill="1" applyBorder="1" applyAlignment="1" applyProtection="1">
      <alignment horizontal="left" vertical="center" wrapText="1"/>
    </xf>
    <xf numFmtId="4" fontId="25" fillId="2" borderId="4" xfId="0" applyNumberFormat="1" applyFont="1" applyFill="1" applyBorder="1" applyAlignment="1">
      <alignment horizontal="right"/>
    </xf>
    <xf numFmtId="0" fontId="26" fillId="2" borderId="3" xfId="0" quotePrefix="1" applyFont="1" applyFill="1" applyBorder="1" applyAlignment="1">
      <alignment horizontal="left" vertical="center" wrapText="1"/>
    </xf>
    <xf numFmtId="0" fontId="6" fillId="7" borderId="3" xfId="0" applyNumberFormat="1" applyFont="1" applyFill="1" applyBorder="1" applyAlignment="1" applyProtection="1">
      <alignment horizontal="center" vertical="center" wrapText="1"/>
    </xf>
    <xf numFmtId="4" fontId="6" fillId="7" borderId="3" xfId="0" applyNumberFormat="1" applyFont="1" applyFill="1" applyBorder="1" applyAlignment="1">
      <alignment horizontal="right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4" fontId="11" fillId="5" borderId="3" xfId="0" applyNumberFormat="1" applyFont="1" applyFill="1" applyBorder="1" applyAlignment="1">
      <alignment horizontal="right"/>
    </xf>
    <xf numFmtId="4" fontId="27" fillId="0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28" fillId="0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4" fontId="29" fillId="2" borderId="3" xfId="0" applyNumberFormat="1" applyFont="1" applyFill="1" applyBorder="1" applyAlignment="1">
      <alignment horizontal="right"/>
    </xf>
    <xf numFmtId="0" fontId="10" fillId="7" borderId="3" xfId="0" applyNumberFormat="1" applyFont="1" applyFill="1" applyBorder="1" applyAlignment="1" applyProtection="1">
      <alignment horizontal="center" vertical="center" wrapText="1"/>
    </xf>
    <xf numFmtId="4" fontId="11" fillId="7" borderId="3" xfId="0" applyNumberFormat="1" applyFont="1" applyFill="1" applyBorder="1" applyAlignment="1">
      <alignment horizontal="right"/>
    </xf>
    <xf numFmtId="4" fontId="9" fillId="7" borderId="3" xfId="0" applyNumberFormat="1" applyFont="1" applyFill="1" applyBorder="1" applyAlignment="1">
      <alignment horizontal="right"/>
    </xf>
    <xf numFmtId="4" fontId="27" fillId="7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4" fontId="6" fillId="5" borderId="4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11" fillId="5" borderId="3" xfId="0" applyFont="1" applyFill="1" applyBorder="1" applyAlignment="1">
      <alignment horizontal="left" vertical="center"/>
    </xf>
    <xf numFmtId="0" fontId="11" fillId="5" borderId="3" xfId="0" applyNumberFormat="1" applyFont="1" applyFill="1" applyBorder="1" applyAlignment="1" applyProtection="1">
      <alignment horizontal="left" vertical="center"/>
    </xf>
    <xf numFmtId="0" fontId="11" fillId="5" borderId="3" xfId="0" applyNumberFormat="1" applyFont="1" applyFill="1" applyBorder="1" applyAlignment="1" applyProtection="1">
      <alignment vertical="center" wrapText="1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9" fillId="5" borderId="3" xfId="0" quotePrefix="1" applyFont="1" applyFill="1" applyBorder="1" applyAlignment="1">
      <alignment horizontal="left" vertical="center" wrapText="1"/>
    </xf>
    <xf numFmtId="0" fontId="14" fillId="0" borderId="0" xfId="0" applyFont="1"/>
    <xf numFmtId="0" fontId="6" fillId="0" borderId="0" xfId="0" applyNumberFormat="1" applyFont="1" applyFill="1" applyBorder="1" applyAlignment="1" applyProtection="1">
      <alignment horizontal="center" vertical="center" wrapText="1"/>
    </xf>
    <xf numFmtId="4" fontId="19" fillId="2" borderId="3" xfId="0" applyNumberFormat="1" applyFont="1" applyFill="1" applyBorder="1" applyAlignment="1">
      <alignment horizontal="right"/>
    </xf>
    <xf numFmtId="0" fontId="30" fillId="2" borderId="3" xfId="0" quotePrefix="1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 wrapText="1"/>
    </xf>
    <xf numFmtId="4" fontId="9" fillId="2" borderId="4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4" fontId="11" fillId="2" borderId="3" xfId="0" applyNumberFormat="1" applyFont="1" applyFill="1" applyBorder="1"/>
    <xf numFmtId="4" fontId="9" fillId="2" borderId="3" xfId="0" applyNumberFormat="1" applyFont="1" applyFill="1" applyBorder="1" applyAlignment="1" applyProtection="1">
      <alignment horizontal="right" wrapText="1"/>
    </xf>
    <xf numFmtId="4" fontId="9" fillId="5" borderId="3" xfId="0" applyNumberFormat="1" applyFont="1" applyFill="1" applyBorder="1" applyAlignment="1">
      <alignment horizontal="right"/>
    </xf>
    <xf numFmtId="0" fontId="9" fillId="5" borderId="4" xfId="0" applyNumberFormat="1" applyFont="1" applyFill="1" applyBorder="1" applyAlignment="1" applyProtection="1">
      <alignment horizontal="left" vertical="center" wrapText="1"/>
    </xf>
    <xf numFmtId="4" fontId="9" fillId="5" borderId="3" xfId="0" applyNumberFormat="1" applyFont="1" applyFill="1" applyBorder="1" applyAlignment="1" applyProtection="1">
      <alignment horizontal="right" wrapText="1"/>
    </xf>
    <xf numFmtId="4" fontId="11" fillId="0" borderId="3" xfId="0" applyNumberFormat="1" applyFont="1" applyBorder="1"/>
    <xf numFmtId="4" fontId="6" fillId="7" borderId="1" xfId="0" quotePrefix="1" applyNumberFormat="1" applyFont="1" applyFill="1" applyBorder="1" applyAlignment="1">
      <alignment horizontal="right"/>
    </xf>
    <xf numFmtId="0" fontId="20" fillId="7" borderId="4" xfId="0" applyNumberFormat="1" applyFont="1" applyFill="1" applyBorder="1" applyAlignment="1" applyProtection="1">
      <alignment horizontal="center" vertical="center" wrapText="1"/>
    </xf>
    <xf numFmtId="4" fontId="19" fillId="7" borderId="4" xfId="0" applyNumberFormat="1" applyFont="1" applyFill="1" applyBorder="1" applyAlignment="1">
      <alignment horizontal="right"/>
    </xf>
    <xf numFmtId="4" fontId="20" fillId="7" borderId="4" xfId="0" applyNumberFormat="1" applyFont="1" applyFill="1" applyBorder="1" applyAlignment="1">
      <alignment horizontal="right"/>
    </xf>
    <xf numFmtId="0" fontId="20" fillId="7" borderId="3" xfId="0" applyNumberFormat="1" applyFont="1" applyFill="1" applyBorder="1" applyAlignment="1" applyProtection="1">
      <alignment horizontal="center" vertical="center" wrapText="1"/>
    </xf>
    <xf numFmtId="4" fontId="19" fillId="7" borderId="3" xfId="0" applyNumberFormat="1" applyFont="1" applyFill="1" applyBorder="1" applyAlignment="1">
      <alignment horizontal="right"/>
    </xf>
    <xf numFmtId="4" fontId="20" fillId="7" borderId="3" xfId="0" applyNumberFormat="1" applyFont="1" applyFill="1" applyBorder="1" applyAlignment="1">
      <alignment horizontal="right"/>
    </xf>
    <xf numFmtId="4" fontId="30" fillId="7" borderId="3" xfId="0" applyNumberFormat="1" applyFont="1" applyFill="1" applyBorder="1" applyAlignment="1">
      <alignment horizontal="right"/>
    </xf>
    <xf numFmtId="4" fontId="10" fillId="7" borderId="3" xfId="0" applyNumberFormat="1" applyFont="1" applyFill="1" applyBorder="1" applyAlignment="1">
      <alignment horizontal="right"/>
    </xf>
    <xf numFmtId="4" fontId="28" fillId="7" borderId="3" xfId="0" applyNumberFormat="1" applyFont="1" applyFill="1" applyBorder="1" applyAlignment="1">
      <alignment horizontal="right"/>
    </xf>
    <xf numFmtId="4" fontId="27" fillId="7" borderId="3" xfId="0" applyNumberFormat="1" applyFont="1" applyFill="1" applyBorder="1"/>
    <xf numFmtId="0" fontId="22" fillId="7" borderId="4" xfId="0" applyNumberFormat="1" applyFont="1" applyFill="1" applyBorder="1" applyAlignment="1" applyProtection="1">
      <alignment horizontal="center" vertical="center" wrapText="1"/>
    </xf>
    <xf numFmtId="4" fontId="15" fillId="7" borderId="4" xfId="0" applyNumberFormat="1" applyFont="1" applyFill="1" applyBorder="1" applyAlignment="1">
      <alignment horizontal="right"/>
    </xf>
    <xf numFmtId="4" fontId="22" fillId="7" borderId="4" xfId="0" applyNumberFormat="1" applyFont="1" applyFill="1" applyBorder="1" applyAlignment="1">
      <alignment horizontal="right"/>
    </xf>
    <xf numFmtId="0" fontId="22" fillId="7" borderId="3" xfId="0" applyNumberFormat="1" applyFont="1" applyFill="1" applyBorder="1" applyAlignment="1" applyProtection="1">
      <alignment horizontal="center" vertical="center" wrapText="1"/>
    </xf>
    <xf numFmtId="4" fontId="21" fillId="7" borderId="4" xfId="0" applyNumberFormat="1" applyFont="1" applyFill="1" applyBorder="1" applyAlignment="1">
      <alignment horizontal="right"/>
    </xf>
    <xf numFmtId="4" fontId="25" fillId="7" borderId="4" xfId="0" applyNumberFormat="1" applyFont="1" applyFill="1" applyBorder="1" applyAlignment="1">
      <alignment horizontal="right"/>
    </xf>
    <xf numFmtId="0" fontId="10" fillId="7" borderId="4" xfId="0" applyNumberFormat="1" applyFont="1" applyFill="1" applyBorder="1" applyAlignment="1" applyProtection="1">
      <alignment horizontal="center" vertical="center" wrapText="1"/>
    </xf>
    <xf numFmtId="4" fontId="27" fillId="7" borderId="4" xfId="0" applyNumberFormat="1" applyFont="1" applyFill="1" applyBorder="1" applyAlignment="1">
      <alignment horizontal="right"/>
    </xf>
    <xf numFmtId="4" fontId="28" fillId="7" borderId="4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31" fillId="0" borderId="3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5" borderId="1" xfId="0" applyNumberFormat="1" applyFont="1" applyFill="1" applyBorder="1" applyAlignment="1" applyProtection="1">
      <alignment horizontal="left" vertical="center" wrapText="1"/>
    </xf>
    <xf numFmtId="0" fontId="19" fillId="5" borderId="2" xfId="0" applyNumberFormat="1" applyFont="1" applyFill="1" applyBorder="1" applyAlignment="1" applyProtection="1">
      <alignment horizontal="left" vertical="center" wrapText="1"/>
    </xf>
    <xf numFmtId="0" fontId="19" fillId="5" borderId="4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opLeftCell="A6" workbookViewId="0">
      <selection activeCell="G11" sqref="G11"/>
    </sheetView>
  </sheetViews>
  <sheetFormatPr defaultRowHeight="15" x14ac:dyDescent="0.25"/>
  <cols>
    <col min="5" max="5" width="13" customWidth="1"/>
    <col min="6" max="6" width="15.85546875" customWidth="1"/>
    <col min="7" max="7" width="13.85546875" customWidth="1"/>
    <col min="8" max="8" width="12.85546875" customWidth="1"/>
    <col min="9" max="9" width="13.28515625" customWidth="1"/>
    <col min="10" max="10" width="15" customWidth="1"/>
    <col min="11" max="11" width="14.42578125" customWidth="1"/>
    <col min="12" max="12" width="17.42578125" customWidth="1"/>
    <col min="13" max="14" width="16.28515625" customWidth="1"/>
    <col min="15" max="15" width="18.28515625" customWidth="1"/>
  </cols>
  <sheetData>
    <row r="1" spans="1:15" ht="42" customHeight="1" x14ac:dyDescent="0.25">
      <c r="A1" s="143" t="s">
        <v>50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18" customHeight="1" x14ac:dyDescent="0.25">
      <c r="A2" s="5"/>
      <c r="B2" s="5"/>
      <c r="C2" s="5"/>
      <c r="D2" s="5"/>
      <c r="E2" s="5"/>
      <c r="F2" s="5"/>
      <c r="G2" s="28"/>
      <c r="H2" s="5"/>
      <c r="I2" s="28"/>
      <c r="J2" s="5"/>
      <c r="K2" s="28"/>
      <c r="L2" s="5"/>
      <c r="M2" s="28"/>
      <c r="N2" s="28"/>
      <c r="O2" s="5"/>
    </row>
    <row r="3" spans="1:15" ht="15.75" x14ac:dyDescent="0.25">
      <c r="A3" s="143" t="s">
        <v>31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62"/>
      <c r="M3" s="162"/>
      <c r="N3" s="162"/>
      <c r="O3" s="162"/>
    </row>
    <row r="4" spans="1:15" ht="18" x14ac:dyDescent="0.25">
      <c r="A4" s="5"/>
      <c r="B4" s="5"/>
      <c r="C4" s="5"/>
      <c r="D4" s="5"/>
      <c r="E4" s="5"/>
      <c r="F4" s="5"/>
      <c r="G4" s="28"/>
      <c r="H4" s="5"/>
      <c r="I4" s="28"/>
      <c r="J4" s="5"/>
      <c r="K4" s="28"/>
      <c r="L4" s="6"/>
      <c r="M4" s="6"/>
      <c r="N4" s="6"/>
      <c r="O4" s="6"/>
    </row>
    <row r="5" spans="1:15" ht="18" customHeight="1" x14ac:dyDescent="0.25">
      <c r="A5" s="143" t="s">
        <v>39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5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8"/>
      <c r="L6" s="8"/>
      <c r="M6" s="8"/>
      <c r="N6" s="8"/>
      <c r="O6" s="39" t="s">
        <v>43</v>
      </c>
    </row>
    <row r="7" spans="1:15" ht="25.5" x14ac:dyDescent="0.25">
      <c r="A7" s="33"/>
      <c r="B7" s="34"/>
      <c r="C7" s="34"/>
      <c r="D7" s="35"/>
      <c r="E7" s="36"/>
      <c r="F7" s="4" t="s">
        <v>40</v>
      </c>
      <c r="G7" s="80" t="s">
        <v>81</v>
      </c>
      <c r="H7" s="4" t="s">
        <v>41</v>
      </c>
      <c r="I7" s="80" t="s">
        <v>82</v>
      </c>
      <c r="J7" s="4" t="s">
        <v>46</v>
      </c>
      <c r="K7" s="80" t="s">
        <v>83</v>
      </c>
      <c r="L7" s="4" t="s">
        <v>47</v>
      </c>
      <c r="M7" s="80" t="s">
        <v>85</v>
      </c>
      <c r="N7" s="4" t="s">
        <v>48</v>
      </c>
      <c r="O7" s="80" t="s">
        <v>84</v>
      </c>
    </row>
    <row r="8" spans="1:15" x14ac:dyDescent="0.25">
      <c r="A8" s="163" t="s">
        <v>0</v>
      </c>
      <c r="B8" s="157"/>
      <c r="C8" s="157"/>
      <c r="D8" s="157"/>
      <c r="E8" s="164"/>
      <c r="F8" s="65">
        <f>F9</f>
        <v>9986160</v>
      </c>
      <c r="G8" s="81">
        <f>F8/7.5345</f>
        <v>1325391.200477802</v>
      </c>
      <c r="H8" s="65">
        <f>H9</f>
        <v>10970000</v>
      </c>
      <c r="I8" s="81">
        <f t="shared" ref="I8:I14" si="0">H8/7.5345</f>
        <v>1455969.2083084476</v>
      </c>
      <c r="J8" s="65">
        <f>J9</f>
        <v>10198000</v>
      </c>
      <c r="K8" s="81">
        <f t="shared" ref="K8:K14" si="1">J8/7.5345</f>
        <v>1353507.2002123564</v>
      </c>
      <c r="L8" s="65">
        <f>L9</f>
        <v>10130000</v>
      </c>
      <c r="M8" s="81">
        <f t="shared" ref="M8" si="2">L8/7.5345</f>
        <v>1344482.0492401619</v>
      </c>
      <c r="N8" s="65">
        <f>N9</f>
        <v>10165000</v>
      </c>
      <c r="O8" s="81">
        <f t="shared" ref="O8" si="3">N8/7.5345</f>
        <v>1349127.3475346738</v>
      </c>
    </row>
    <row r="9" spans="1:15" x14ac:dyDescent="0.25">
      <c r="A9" s="153" t="s">
        <v>1</v>
      </c>
      <c r="B9" s="146"/>
      <c r="C9" s="146"/>
      <c r="D9" s="146"/>
      <c r="E9" s="159"/>
      <c r="F9" s="57">
        <v>9986160</v>
      </c>
      <c r="G9" s="81">
        <f>F9/7.5345</f>
        <v>1325391.200477802</v>
      </c>
      <c r="H9" s="57">
        <v>10970000</v>
      </c>
      <c r="I9" s="81">
        <f t="shared" si="0"/>
        <v>1455969.2083084476</v>
      </c>
      <c r="J9" s="57">
        <v>10198000</v>
      </c>
      <c r="K9" s="81">
        <f t="shared" si="1"/>
        <v>1353507.2002123564</v>
      </c>
      <c r="L9" s="57">
        <v>10130000</v>
      </c>
      <c r="M9" s="81">
        <f t="shared" ref="M9" si="4">L9/7.5345</f>
        <v>1344482.0492401619</v>
      </c>
      <c r="N9" s="57">
        <v>10165000</v>
      </c>
      <c r="O9" s="81">
        <f t="shared" ref="O9" si="5">N9/7.5345</f>
        <v>1349127.3475346738</v>
      </c>
    </row>
    <row r="10" spans="1:15" x14ac:dyDescent="0.25">
      <c r="A10" s="165" t="s">
        <v>2</v>
      </c>
      <c r="B10" s="159"/>
      <c r="C10" s="159"/>
      <c r="D10" s="159"/>
      <c r="E10" s="159"/>
      <c r="F10" s="57"/>
      <c r="G10" s="81">
        <f t="shared" ref="G10:G14" si="6">F10/7.5345</f>
        <v>0</v>
      </c>
      <c r="H10" s="57"/>
      <c r="I10" s="81">
        <f t="shared" si="0"/>
        <v>0</v>
      </c>
      <c r="J10" s="57"/>
      <c r="K10" s="81">
        <f t="shared" si="1"/>
        <v>0</v>
      </c>
      <c r="L10" s="57"/>
      <c r="M10" s="81">
        <f t="shared" ref="M10" si="7">L10/7.5345</f>
        <v>0</v>
      </c>
      <c r="N10" s="57"/>
      <c r="O10" s="81">
        <f t="shared" ref="O10" si="8">N10/7.5345</f>
        <v>0</v>
      </c>
    </row>
    <row r="11" spans="1:15" x14ac:dyDescent="0.25">
      <c r="A11" s="40" t="s">
        <v>3</v>
      </c>
      <c r="B11" s="41"/>
      <c r="C11" s="41"/>
      <c r="D11" s="41"/>
      <c r="E11" s="41"/>
      <c r="F11" s="65">
        <f>F12+F13</f>
        <v>9394854</v>
      </c>
      <c r="G11" s="81">
        <f t="shared" si="6"/>
        <v>1246911.4075253832</v>
      </c>
      <c r="H11" s="65">
        <f>H12+H13</f>
        <v>10970000</v>
      </c>
      <c r="I11" s="81">
        <f t="shared" si="0"/>
        <v>1455969.2083084476</v>
      </c>
      <c r="J11" s="65">
        <f>J12+J13</f>
        <v>10198000</v>
      </c>
      <c r="K11" s="81">
        <f t="shared" si="1"/>
        <v>1353507.2002123564</v>
      </c>
      <c r="L11" s="65">
        <f>L12+L13</f>
        <v>10130000</v>
      </c>
      <c r="M11" s="81">
        <f t="shared" ref="M11" si="9">L11/7.5345</f>
        <v>1344482.0492401619</v>
      </c>
      <c r="N11" s="65">
        <f>N12+N13</f>
        <v>10165000</v>
      </c>
      <c r="O11" s="81">
        <f t="shared" ref="O11" si="10">N11/7.5345</f>
        <v>1349127.3475346738</v>
      </c>
    </row>
    <row r="12" spans="1:15" x14ac:dyDescent="0.25">
      <c r="A12" s="145" t="s">
        <v>4</v>
      </c>
      <c r="B12" s="146"/>
      <c r="C12" s="146"/>
      <c r="D12" s="146"/>
      <c r="E12" s="146"/>
      <c r="F12" s="57">
        <v>7798192</v>
      </c>
      <c r="G12" s="81">
        <f t="shared" si="6"/>
        <v>1034997.9427964695</v>
      </c>
      <c r="H12" s="57">
        <v>8685000</v>
      </c>
      <c r="I12" s="81">
        <f t="shared" si="0"/>
        <v>1152697.5910810272</v>
      </c>
      <c r="J12" s="57">
        <v>8848000</v>
      </c>
      <c r="K12" s="81">
        <f t="shared" si="1"/>
        <v>1174331.4088526112</v>
      </c>
      <c r="L12" s="57">
        <v>8780000</v>
      </c>
      <c r="M12" s="81">
        <f t="shared" ref="M12" si="11">L12/7.5345</f>
        <v>1165306.2578804167</v>
      </c>
      <c r="N12" s="57">
        <v>8815000</v>
      </c>
      <c r="O12" s="81">
        <f t="shared" ref="O12" si="12">N12/7.5345</f>
        <v>1169951.5561749286</v>
      </c>
    </row>
    <row r="13" spans="1:15" x14ac:dyDescent="0.25">
      <c r="A13" s="158" t="s">
        <v>5</v>
      </c>
      <c r="B13" s="159"/>
      <c r="C13" s="159"/>
      <c r="D13" s="159"/>
      <c r="E13" s="159"/>
      <c r="F13" s="66">
        <v>1596662</v>
      </c>
      <c r="G13" s="81">
        <f t="shared" si="6"/>
        <v>211913.46472891365</v>
      </c>
      <c r="H13" s="66">
        <v>2285000</v>
      </c>
      <c r="I13" s="81">
        <f t="shared" si="0"/>
        <v>303271.6172274205</v>
      </c>
      <c r="J13" s="66">
        <v>1350000</v>
      </c>
      <c r="K13" s="81">
        <f t="shared" si="1"/>
        <v>179175.79135974517</v>
      </c>
      <c r="L13" s="66">
        <v>1350000</v>
      </c>
      <c r="M13" s="81">
        <f t="shared" ref="M13" si="13">L13/7.5345</f>
        <v>179175.79135974517</v>
      </c>
      <c r="N13" s="66">
        <v>1350000</v>
      </c>
      <c r="O13" s="81">
        <f t="shared" ref="O13" si="14">N13/7.5345</f>
        <v>179175.79135974517</v>
      </c>
    </row>
    <row r="14" spans="1:15" x14ac:dyDescent="0.25">
      <c r="A14" s="156" t="s">
        <v>6</v>
      </c>
      <c r="B14" s="157"/>
      <c r="C14" s="157"/>
      <c r="D14" s="157"/>
      <c r="E14" s="157"/>
      <c r="F14" s="65">
        <f>F9-F11</f>
        <v>591306</v>
      </c>
      <c r="G14" s="81">
        <f t="shared" si="6"/>
        <v>78479.792952418866</v>
      </c>
      <c r="H14" s="65">
        <f>H9-H11</f>
        <v>0</v>
      </c>
      <c r="I14" s="81">
        <f t="shared" si="0"/>
        <v>0</v>
      </c>
      <c r="J14" s="65">
        <f>J9-J11</f>
        <v>0</v>
      </c>
      <c r="K14" s="81">
        <f t="shared" si="1"/>
        <v>0</v>
      </c>
      <c r="L14" s="67">
        <v>0</v>
      </c>
      <c r="M14" s="81">
        <f t="shared" ref="M14:N14" si="15">L14/7.5345</f>
        <v>0</v>
      </c>
      <c r="N14" s="65">
        <f t="shared" si="15"/>
        <v>0</v>
      </c>
      <c r="O14" s="81">
        <f t="shared" ref="O14" si="16">N14/7.5345</f>
        <v>0</v>
      </c>
    </row>
    <row r="15" spans="1:15" ht="18" x14ac:dyDescent="0.25">
      <c r="A15" s="5"/>
      <c r="B15" s="9"/>
      <c r="C15" s="9"/>
      <c r="D15" s="9"/>
      <c r="E15" s="9"/>
      <c r="F15" s="9"/>
      <c r="G15" s="26"/>
      <c r="H15" s="9"/>
      <c r="I15" s="26"/>
      <c r="J15" s="3"/>
      <c r="K15" s="27"/>
      <c r="L15" s="3"/>
      <c r="M15" s="27"/>
      <c r="N15" s="27"/>
      <c r="O15" s="3"/>
    </row>
    <row r="16" spans="1:15" ht="18" customHeight="1" x14ac:dyDescent="0.25">
      <c r="A16" s="160" t="s">
        <v>100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</row>
    <row r="17" spans="1:15" ht="18" x14ac:dyDescent="0.25">
      <c r="A17" s="28"/>
      <c r="B17" s="26"/>
      <c r="C17" s="26"/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</row>
    <row r="18" spans="1:15" ht="25.5" x14ac:dyDescent="0.25">
      <c r="A18" s="33"/>
      <c r="B18" s="34"/>
      <c r="C18" s="34"/>
      <c r="D18" s="35"/>
      <c r="E18" s="36"/>
      <c r="F18" s="4" t="s">
        <v>12</v>
      </c>
      <c r="G18" s="4" t="s">
        <v>81</v>
      </c>
      <c r="H18" s="4" t="s">
        <v>13</v>
      </c>
      <c r="I18" s="4" t="s">
        <v>82</v>
      </c>
      <c r="J18" s="4" t="s">
        <v>46</v>
      </c>
      <c r="K18" s="4" t="s">
        <v>83</v>
      </c>
      <c r="L18" s="4" t="s">
        <v>47</v>
      </c>
      <c r="M18" s="4" t="s">
        <v>85</v>
      </c>
      <c r="N18" s="4" t="s">
        <v>48</v>
      </c>
      <c r="O18" s="70" t="s">
        <v>84</v>
      </c>
    </row>
    <row r="19" spans="1:15" ht="15.75" customHeight="1" x14ac:dyDescent="0.25">
      <c r="A19" s="153" t="s">
        <v>8</v>
      </c>
      <c r="B19" s="154"/>
      <c r="C19" s="154"/>
      <c r="D19" s="154"/>
      <c r="E19" s="155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27" customHeight="1" x14ac:dyDescent="0.25">
      <c r="A20" s="153" t="s">
        <v>9</v>
      </c>
      <c r="B20" s="146"/>
      <c r="C20" s="146"/>
      <c r="D20" s="146"/>
      <c r="E20" s="146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156" t="s">
        <v>10</v>
      </c>
      <c r="B21" s="157"/>
      <c r="C21" s="157"/>
      <c r="D21" s="157"/>
      <c r="E21" s="157"/>
      <c r="F21" s="37">
        <v>0</v>
      </c>
      <c r="G21" s="37"/>
      <c r="H21" s="37">
        <v>0</v>
      </c>
      <c r="I21" s="37"/>
      <c r="J21" s="37">
        <v>0</v>
      </c>
      <c r="K21" s="37"/>
      <c r="L21" s="37">
        <v>0</v>
      </c>
      <c r="M21" s="37"/>
      <c r="N21" s="37"/>
      <c r="O21" s="37">
        <v>0</v>
      </c>
    </row>
    <row r="22" spans="1:15" ht="18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</row>
    <row r="23" spans="1:15" ht="18" customHeight="1" x14ac:dyDescent="0.25">
      <c r="A23" s="143" t="s">
        <v>52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5" ht="18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7"/>
      <c r="K24" s="27"/>
      <c r="L24" s="27"/>
      <c r="M24" s="27"/>
      <c r="N24" s="27"/>
      <c r="O24" s="27"/>
    </row>
    <row r="25" spans="1:15" ht="25.5" x14ac:dyDescent="0.25">
      <c r="A25" s="33"/>
      <c r="B25" s="34"/>
      <c r="C25" s="34"/>
      <c r="D25" s="35"/>
      <c r="E25" s="36"/>
      <c r="F25" s="4" t="s">
        <v>12</v>
      </c>
      <c r="G25" s="80" t="s">
        <v>81</v>
      </c>
      <c r="H25" s="4" t="s">
        <v>13</v>
      </c>
      <c r="I25" s="80" t="s">
        <v>82</v>
      </c>
      <c r="J25" s="4" t="s">
        <v>46</v>
      </c>
      <c r="K25" s="4" t="s">
        <v>83</v>
      </c>
      <c r="L25" s="4" t="s">
        <v>47</v>
      </c>
      <c r="M25" s="4" t="s">
        <v>85</v>
      </c>
      <c r="N25" s="4" t="s">
        <v>48</v>
      </c>
      <c r="O25" s="4" t="s">
        <v>84</v>
      </c>
    </row>
    <row r="26" spans="1:15" ht="25.5" customHeight="1" x14ac:dyDescent="0.25">
      <c r="A26" s="147" t="s">
        <v>42</v>
      </c>
      <c r="B26" s="148"/>
      <c r="C26" s="148"/>
      <c r="D26" s="148"/>
      <c r="E26" s="149"/>
      <c r="F26" s="68">
        <v>10656</v>
      </c>
      <c r="G26" s="121">
        <f>F26/7.5345</f>
        <v>1414.2942464662551</v>
      </c>
      <c r="H26" s="68">
        <v>601962</v>
      </c>
      <c r="I26" s="121">
        <f>H26/7.5345</f>
        <v>79894.087198885129</v>
      </c>
      <c r="J26" s="68">
        <v>0</v>
      </c>
      <c r="K26" s="68">
        <f>J26/7.5345</f>
        <v>0</v>
      </c>
      <c r="L26" s="68">
        <v>0</v>
      </c>
      <c r="M26" s="68">
        <f>L26/7.5345</f>
        <v>0</v>
      </c>
      <c r="N26" s="68">
        <v>0</v>
      </c>
      <c r="O26" s="68">
        <f>N26/7.5345</f>
        <v>0</v>
      </c>
    </row>
    <row r="27" spans="1:15" ht="30" customHeight="1" x14ac:dyDescent="0.25">
      <c r="A27" s="150" t="s">
        <v>7</v>
      </c>
      <c r="B27" s="151"/>
      <c r="C27" s="151"/>
      <c r="D27" s="151"/>
      <c r="E27" s="152"/>
      <c r="F27" s="69"/>
      <c r="G27" s="121">
        <f>F27/7.5345</f>
        <v>0</v>
      </c>
      <c r="H27" s="69"/>
      <c r="I27" s="121">
        <f>H27/7.5345</f>
        <v>0</v>
      </c>
      <c r="J27" s="69"/>
      <c r="K27" s="68">
        <f>J27/7.5345</f>
        <v>0</v>
      </c>
      <c r="L27" s="69">
        <v>0</v>
      </c>
      <c r="M27" s="68">
        <f>L27/7.5345</f>
        <v>0</v>
      </c>
      <c r="N27" s="69">
        <v>0</v>
      </c>
      <c r="O27" s="68">
        <f>N27/7.5345</f>
        <v>0</v>
      </c>
    </row>
    <row r="30" spans="1:15" ht="14.25" customHeight="1" x14ac:dyDescent="0.25">
      <c r="A30" s="145" t="s">
        <v>11</v>
      </c>
      <c r="B30" s="146"/>
      <c r="C30" s="146"/>
      <c r="D30" s="146"/>
      <c r="E30" s="146"/>
      <c r="F30" s="38">
        <v>0</v>
      </c>
      <c r="G30" s="38"/>
      <c r="H30" s="38">
        <v>0</v>
      </c>
      <c r="I30" s="38"/>
      <c r="J30" s="38">
        <v>0</v>
      </c>
      <c r="K30" s="38"/>
      <c r="L30" s="38">
        <v>0</v>
      </c>
      <c r="M30" s="38"/>
      <c r="N30" s="38"/>
      <c r="O30" s="38">
        <v>0</v>
      </c>
    </row>
    <row r="31" spans="1:15" ht="11.25" hidden="1" customHeight="1" x14ac:dyDescent="0.25">
      <c r="A31" s="20"/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29.25" customHeight="1" x14ac:dyDescent="0.25">
      <c r="A32" s="141" t="s">
        <v>53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</row>
    <row r="33" spans="1:15" ht="8.25" customHeight="1" x14ac:dyDescent="0.25"/>
    <row r="34" spans="1:15" x14ac:dyDescent="0.25">
      <c r="A34" s="141" t="s">
        <v>44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</row>
    <row r="35" spans="1:15" ht="8.25" customHeight="1" x14ac:dyDescent="0.25"/>
    <row r="36" spans="1:15" ht="29.25" customHeight="1" x14ac:dyDescent="0.25">
      <c r="A36" s="141" t="s">
        <v>45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</row>
  </sheetData>
  <sheetProtection algorithmName="SHA-512" hashValue="HOIYV2aPG/oNe3EyJuzUINztgajsbC1P189XiMR1PFThzSuXAVVaqILsUsIlIzEOhO85X9BupwOzD/9vvL0+Ag==" saltValue="L/tg2vbsSzj5Q7GzrNPz2Q==" spinCount="100000" sheet="1" formatCells="0" formatColumns="0" formatRows="0" insertColumns="0" insertRows="0" insertHyperlinks="0" deleteColumns="0" deleteRows="0" sort="0" autoFilter="0" pivotTables="0"/>
  <mergeCells count="20">
    <mergeCell ref="A12:E12"/>
    <mergeCell ref="A5:O5"/>
    <mergeCell ref="A16:O16"/>
    <mergeCell ref="A1:O1"/>
    <mergeCell ref="A3:O3"/>
    <mergeCell ref="A8:E8"/>
    <mergeCell ref="A9:E9"/>
    <mergeCell ref="A10:E10"/>
    <mergeCell ref="A19:E19"/>
    <mergeCell ref="A20:E20"/>
    <mergeCell ref="A21:E21"/>
    <mergeCell ref="A13:E13"/>
    <mergeCell ref="A14:E14"/>
    <mergeCell ref="A36:O36"/>
    <mergeCell ref="A23:O23"/>
    <mergeCell ref="A32:O32"/>
    <mergeCell ref="A30:E30"/>
    <mergeCell ref="A34:O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22" workbookViewId="0">
      <selection activeCell="N49" sqref="A28:N52"/>
    </sheetView>
  </sheetViews>
  <sheetFormatPr defaultRowHeight="15" x14ac:dyDescent="0.25"/>
  <cols>
    <col min="1" max="2" width="9.28515625" bestFit="1" customWidth="1"/>
    <col min="3" max="3" width="8.140625" customWidth="1"/>
    <col min="4" max="4" width="22.140625" customWidth="1"/>
    <col min="5" max="5" width="16.140625" customWidth="1"/>
    <col min="6" max="6" width="16.85546875" customWidth="1"/>
    <col min="7" max="7" width="14.5703125" customWidth="1"/>
    <col min="8" max="8" width="15.140625" customWidth="1"/>
    <col min="9" max="9" width="16.5703125" customWidth="1"/>
    <col min="10" max="10" width="11.7109375" customWidth="1"/>
    <col min="11" max="11" width="13.5703125" customWidth="1"/>
    <col min="12" max="12" width="12.85546875" customWidth="1"/>
    <col min="13" max="13" width="15.5703125" customWidth="1"/>
    <col min="14" max="14" width="13.5703125" customWidth="1"/>
  </cols>
  <sheetData>
    <row r="1" spans="1:14" ht="70.5" customHeight="1" x14ac:dyDescent="0.25">
      <c r="A1" s="167" t="s">
        <v>50</v>
      </c>
      <c r="B1" s="167"/>
      <c r="C1" s="167"/>
      <c r="D1" s="167"/>
      <c r="E1" s="167"/>
      <c r="F1" s="167"/>
      <c r="G1" s="167"/>
      <c r="H1" s="167"/>
      <c r="I1" s="167"/>
      <c r="J1" s="108"/>
      <c r="K1" s="108"/>
      <c r="L1" s="108"/>
      <c r="M1" s="108"/>
      <c r="N1" s="108"/>
    </row>
    <row r="2" spans="1:14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8"/>
      <c r="K2" s="108"/>
      <c r="L2" s="108"/>
      <c r="M2" s="108"/>
      <c r="N2" s="108"/>
    </row>
    <row r="3" spans="1:14" x14ac:dyDescent="0.25">
      <c r="A3" s="167" t="s">
        <v>31</v>
      </c>
      <c r="B3" s="167"/>
      <c r="C3" s="167"/>
      <c r="D3" s="167"/>
      <c r="E3" s="167"/>
      <c r="F3" s="167"/>
      <c r="G3" s="167"/>
      <c r="H3" s="168"/>
      <c r="I3" s="168"/>
      <c r="J3" s="108"/>
      <c r="K3" s="108"/>
      <c r="L3" s="108"/>
      <c r="M3" s="108"/>
      <c r="N3" s="108"/>
    </row>
    <row r="4" spans="1:14" x14ac:dyDescent="0.25">
      <c r="A4" s="109"/>
      <c r="B4" s="109"/>
      <c r="C4" s="109"/>
      <c r="D4" s="109"/>
      <c r="E4" s="109"/>
      <c r="F4" s="109"/>
      <c r="G4" s="109"/>
      <c r="H4" s="6"/>
      <c r="I4" s="6"/>
      <c r="J4" s="108"/>
      <c r="K4" s="108"/>
      <c r="L4" s="108"/>
      <c r="M4" s="108"/>
      <c r="N4" s="108"/>
    </row>
    <row r="5" spans="1:14" x14ac:dyDescent="0.25">
      <c r="A5" s="167" t="s">
        <v>14</v>
      </c>
      <c r="B5" s="169"/>
      <c r="C5" s="169"/>
      <c r="D5" s="169"/>
      <c r="E5" s="169"/>
      <c r="F5" s="169"/>
      <c r="G5" s="169"/>
      <c r="H5" s="169"/>
      <c r="I5" s="169"/>
      <c r="J5" s="108"/>
      <c r="K5" s="108"/>
      <c r="L5" s="108"/>
      <c r="M5" s="108"/>
      <c r="N5" s="108"/>
    </row>
    <row r="6" spans="1:14" x14ac:dyDescent="0.25">
      <c r="A6" s="109"/>
      <c r="B6" s="109"/>
      <c r="C6" s="109"/>
      <c r="D6" s="109"/>
      <c r="E6" s="109"/>
      <c r="F6" s="109"/>
      <c r="G6" s="109"/>
      <c r="H6" s="6"/>
      <c r="I6" s="6"/>
      <c r="J6" s="108"/>
      <c r="K6" s="108"/>
      <c r="L6" s="108"/>
      <c r="M6" s="108"/>
      <c r="N6" s="108"/>
    </row>
    <row r="7" spans="1:14" x14ac:dyDescent="0.25">
      <c r="A7" s="167" t="s">
        <v>1</v>
      </c>
      <c r="B7" s="170"/>
      <c r="C7" s="170"/>
      <c r="D7" s="170"/>
      <c r="E7" s="170"/>
      <c r="F7" s="170"/>
      <c r="G7" s="170"/>
      <c r="H7" s="170"/>
      <c r="I7" s="170"/>
      <c r="J7" s="108"/>
      <c r="K7" s="108"/>
      <c r="L7" s="108"/>
      <c r="M7" s="108"/>
      <c r="N7" s="108"/>
    </row>
    <row r="8" spans="1:14" x14ac:dyDescent="0.25">
      <c r="A8" s="109"/>
      <c r="B8" s="109"/>
      <c r="C8" s="109"/>
      <c r="D8" s="109"/>
      <c r="E8" s="109"/>
      <c r="F8" s="109"/>
      <c r="G8" s="109"/>
      <c r="H8" s="6"/>
      <c r="I8" s="6"/>
      <c r="J8" s="108"/>
      <c r="K8" s="108"/>
      <c r="L8" s="108"/>
      <c r="M8" s="108"/>
      <c r="N8" s="108"/>
    </row>
    <row r="9" spans="1:14" ht="38.25" x14ac:dyDescent="0.25">
      <c r="A9" s="24" t="s">
        <v>15</v>
      </c>
      <c r="B9" s="23" t="s">
        <v>16</v>
      </c>
      <c r="C9" s="23" t="s">
        <v>17</v>
      </c>
      <c r="D9" s="23" t="s">
        <v>54</v>
      </c>
      <c r="E9" s="23" t="s">
        <v>12</v>
      </c>
      <c r="F9" s="122" t="s">
        <v>71</v>
      </c>
      <c r="G9" s="24" t="s">
        <v>13</v>
      </c>
      <c r="H9" s="125" t="s">
        <v>87</v>
      </c>
      <c r="I9" s="24" t="s">
        <v>46</v>
      </c>
      <c r="J9" s="125" t="s">
        <v>88</v>
      </c>
      <c r="K9" s="24" t="s">
        <v>47</v>
      </c>
      <c r="L9" s="125" t="s">
        <v>89</v>
      </c>
      <c r="M9" s="24" t="s">
        <v>48</v>
      </c>
      <c r="N9" s="125" t="s">
        <v>74</v>
      </c>
    </row>
    <row r="10" spans="1:14" x14ac:dyDescent="0.25">
      <c r="A10" s="94">
        <v>6</v>
      </c>
      <c r="B10" s="94"/>
      <c r="C10" s="94"/>
      <c r="D10" s="94" t="s">
        <v>18</v>
      </c>
      <c r="E10" s="95">
        <f>E11+E15+E17+E19</f>
        <v>9986160</v>
      </c>
      <c r="F10" s="123">
        <f>E10/7.5345</f>
        <v>1325391.200477802</v>
      </c>
      <c r="G10" s="95">
        <f>G11+G15+G17+G19</f>
        <v>10970000</v>
      </c>
      <c r="H10" s="126">
        <f>G10/47.5345</f>
        <v>230779.74944513984</v>
      </c>
      <c r="I10" s="95">
        <f>I11+I15+I17+I19</f>
        <v>10198000</v>
      </c>
      <c r="J10" s="126">
        <f>I10/7.5345</f>
        <v>1353507.2002123564</v>
      </c>
      <c r="K10" s="95">
        <f>K11+K15+K17+K19</f>
        <v>10130000</v>
      </c>
      <c r="L10" s="126">
        <f>K10/7.5345</f>
        <v>1344482.0492401619</v>
      </c>
      <c r="M10" s="95">
        <f>M11+M15+M17+M19</f>
        <v>10165000</v>
      </c>
      <c r="N10" s="126">
        <f>M10/7.5345</f>
        <v>1349127.3475346738</v>
      </c>
    </row>
    <row r="11" spans="1:14" ht="35.25" customHeight="1" x14ac:dyDescent="0.25">
      <c r="A11" s="13"/>
      <c r="B11" s="13">
        <v>63</v>
      </c>
      <c r="C11" s="13"/>
      <c r="D11" s="13" t="s">
        <v>49</v>
      </c>
      <c r="E11" s="103">
        <f>SUM(E12:E14)</f>
        <v>1930291</v>
      </c>
      <c r="F11" s="123">
        <f>E11/7.5345</f>
        <v>256193.64257747692</v>
      </c>
      <c r="G11" s="103">
        <f>SUM(G12:G14)</f>
        <v>3150000</v>
      </c>
      <c r="H11" s="126">
        <f>G11/7.5345</f>
        <v>418076.84650607203</v>
      </c>
      <c r="I11" s="103">
        <f>SUM(I12:I14)</f>
        <v>1390000</v>
      </c>
      <c r="J11" s="126">
        <f>I11/7.5345</f>
        <v>184484.70369633019</v>
      </c>
      <c r="K11" s="103">
        <f>SUM(K12:K14)</f>
        <v>1290000</v>
      </c>
      <c r="L11" s="126">
        <f>K11/7.5345</f>
        <v>171212.42285486759</v>
      </c>
      <c r="M11" s="103">
        <f>SUM(M12:M14)</f>
        <v>1295000</v>
      </c>
      <c r="N11" s="126">
        <f>M11/7.5345</f>
        <v>171876.03689694073</v>
      </c>
    </row>
    <row r="12" spans="1:14" ht="41.25" customHeight="1" x14ac:dyDescent="0.25">
      <c r="A12" s="14"/>
      <c r="B12" s="14"/>
      <c r="C12" s="15">
        <v>57</v>
      </c>
      <c r="D12" s="19" t="s">
        <v>90</v>
      </c>
      <c r="E12" s="93">
        <v>1001786</v>
      </c>
      <c r="F12" s="124">
        <f t="shared" ref="F12:F20" si="0">E12/7.5345</f>
        <v>132959.85135045456</v>
      </c>
      <c r="G12" s="97">
        <v>1105000</v>
      </c>
      <c r="H12" s="127">
        <f t="shared" ref="H12:H20" si="1">G12/7.5345</f>
        <v>146658.70329816177</v>
      </c>
      <c r="I12" s="97">
        <v>1140000</v>
      </c>
      <c r="J12" s="127">
        <f t="shared" ref="J12:N20" si="2">I12/7.5345</f>
        <v>151304.00159267368</v>
      </c>
      <c r="K12" s="97">
        <v>1145000</v>
      </c>
      <c r="L12" s="127">
        <f t="shared" si="2"/>
        <v>151967.61563474682</v>
      </c>
      <c r="M12" s="97">
        <v>1150000</v>
      </c>
      <c r="N12" s="127">
        <f t="shared" ref="N12:N20" si="3">M12/7.5345</f>
        <v>152631.22967681996</v>
      </c>
    </row>
    <row r="13" spans="1:14" ht="29.25" customHeight="1" x14ac:dyDescent="0.25">
      <c r="A13" s="14"/>
      <c r="B13" s="14"/>
      <c r="C13" s="15">
        <v>5402</v>
      </c>
      <c r="D13" s="19" t="s">
        <v>99</v>
      </c>
      <c r="E13" s="93">
        <v>540672</v>
      </c>
      <c r="F13" s="124">
        <f t="shared" si="0"/>
        <v>71759.506271152699</v>
      </c>
      <c r="G13" s="97">
        <v>1850000</v>
      </c>
      <c r="H13" s="127">
        <f t="shared" si="1"/>
        <v>245537.1955670582</v>
      </c>
      <c r="I13" s="97">
        <v>105000</v>
      </c>
      <c r="J13" s="127">
        <f t="shared" si="2"/>
        <v>13935.894883535735</v>
      </c>
      <c r="K13" s="97">
        <v>0</v>
      </c>
      <c r="L13" s="127">
        <f t="shared" si="2"/>
        <v>0</v>
      </c>
      <c r="M13" s="97">
        <v>0</v>
      </c>
      <c r="N13" s="127">
        <f t="shared" si="2"/>
        <v>0</v>
      </c>
    </row>
    <row r="14" spans="1:14" ht="29.25" customHeight="1" x14ac:dyDescent="0.25">
      <c r="A14" s="14"/>
      <c r="B14" s="14"/>
      <c r="C14" s="15">
        <v>61</v>
      </c>
      <c r="D14" s="19" t="s">
        <v>86</v>
      </c>
      <c r="E14" s="93">
        <v>387833</v>
      </c>
      <c r="F14" s="124">
        <f t="shared" si="0"/>
        <v>51474.284955869662</v>
      </c>
      <c r="G14" s="97">
        <v>195000</v>
      </c>
      <c r="H14" s="127">
        <f t="shared" si="1"/>
        <v>25880.947640852079</v>
      </c>
      <c r="I14" s="97">
        <v>145000</v>
      </c>
      <c r="J14" s="127">
        <f t="shared" si="2"/>
        <v>19244.807220120776</v>
      </c>
      <c r="K14" s="97">
        <v>145000</v>
      </c>
      <c r="L14" s="127">
        <f t="shared" si="2"/>
        <v>19244.807220120776</v>
      </c>
      <c r="M14" s="97">
        <v>145000</v>
      </c>
      <c r="N14" s="127">
        <f t="shared" si="2"/>
        <v>19244.807220120776</v>
      </c>
    </row>
    <row r="15" spans="1:14" ht="37.5" customHeight="1" x14ac:dyDescent="0.25">
      <c r="A15" s="31"/>
      <c r="B15" s="31">
        <v>65</v>
      </c>
      <c r="C15" s="111"/>
      <c r="D15" s="112" t="s">
        <v>91</v>
      </c>
      <c r="E15" s="102">
        <f>E16</f>
        <v>1264273</v>
      </c>
      <c r="F15" s="123">
        <f t="shared" si="0"/>
        <v>167797.86316278452</v>
      </c>
      <c r="G15" s="103">
        <f>G16</f>
        <v>1189000</v>
      </c>
      <c r="H15" s="126">
        <f t="shared" si="1"/>
        <v>157807.41920499038</v>
      </c>
      <c r="I15" s="103">
        <f>I16</f>
        <v>1255000</v>
      </c>
      <c r="J15" s="126">
        <f t="shared" si="2"/>
        <v>166567.12456035567</v>
      </c>
      <c r="K15" s="103">
        <f t="shared" ref="K15:M15" si="4">K16</f>
        <v>1255000</v>
      </c>
      <c r="L15" s="126">
        <f t="shared" si="2"/>
        <v>166567.12456035567</v>
      </c>
      <c r="M15" s="103">
        <f t="shared" si="4"/>
        <v>1255000</v>
      </c>
      <c r="N15" s="126">
        <f t="shared" si="3"/>
        <v>166567.12456035567</v>
      </c>
    </row>
    <row r="16" spans="1:14" ht="25.5" x14ac:dyDescent="0.25">
      <c r="A16" s="14"/>
      <c r="B16" s="14"/>
      <c r="C16" s="15">
        <v>41</v>
      </c>
      <c r="D16" s="19" t="s">
        <v>92</v>
      </c>
      <c r="E16" s="93">
        <v>1264273</v>
      </c>
      <c r="F16" s="124">
        <f t="shared" si="0"/>
        <v>167797.86316278452</v>
      </c>
      <c r="G16" s="97">
        <v>1189000</v>
      </c>
      <c r="H16" s="127">
        <f t="shared" si="1"/>
        <v>157807.41920499038</v>
      </c>
      <c r="I16" s="97">
        <v>1255000</v>
      </c>
      <c r="J16" s="127">
        <f t="shared" si="2"/>
        <v>166567.12456035567</v>
      </c>
      <c r="K16" s="97">
        <v>1255000</v>
      </c>
      <c r="L16" s="127">
        <f t="shared" si="2"/>
        <v>166567.12456035567</v>
      </c>
      <c r="M16" s="97">
        <v>1255000</v>
      </c>
      <c r="N16" s="127">
        <f t="shared" si="3"/>
        <v>166567.12456035567</v>
      </c>
    </row>
    <row r="17" spans="1:14" ht="51" x14ac:dyDescent="0.25">
      <c r="A17" s="31"/>
      <c r="B17" s="31">
        <v>66</v>
      </c>
      <c r="C17" s="111"/>
      <c r="D17" s="112" t="s">
        <v>91</v>
      </c>
      <c r="E17" s="102">
        <f>E18</f>
        <v>48596</v>
      </c>
      <c r="F17" s="123">
        <f t="shared" si="0"/>
        <v>6449.7975977171673</v>
      </c>
      <c r="G17" s="103">
        <f>G18</f>
        <v>55000</v>
      </c>
      <c r="H17" s="126">
        <f t="shared" si="1"/>
        <v>7299.7544628044325</v>
      </c>
      <c r="I17" s="103">
        <f>I18</f>
        <v>53000</v>
      </c>
      <c r="J17" s="126">
        <f t="shared" si="2"/>
        <v>7034.3088459751807</v>
      </c>
      <c r="K17" s="103">
        <f t="shared" ref="K17:M17" si="5">K18</f>
        <v>55000</v>
      </c>
      <c r="L17" s="126">
        <f t="shared" si="2"/>
        <v>7299.7544628044325</v>
      </c>
      <c r="M17" s="103">
        <f t="shared" si="5"/>
        <v>55000</v>
      </c>
      <c r="N17" s="126">
        <f t="shared" si="3"/>
        <v>7299.7544628044325</v>
      </c>
    </row>
    <row r="18" spans="1:14" x14ac:dyDescent="0.25">
      <c r="A18" s="14"/>
      <c r="B18" s="14"/>
      <c r="C18" s="15">
        <v>31</v>
      </c>
      <c r="D18" s="19" t="s">
        <v>38</v>
      </c>
      <c r="E18" s="93">
        <v>48596</v>
      </c>
      <c r="F18" s="124">
        <f t="shared" si="0"/>
        <v>6449.7975977171673</v>
      </c>
      <c r="G18" s="97">
        <v>55000</v>
      </c>
      <c r="H18" s="127">
        <f t="shared" si="1"/>
        <v>7299.7544628044325</v>
      </c>
      <c r="I18" s="97">
        <v>53000</v>
      </c>
      <c r="J18" s="127">
        <f t="shared" si="2"/>
        <v>7034.3088459751807</v>
      </c>
      <c r="K18" s="97">
        <v>55000</v>
      </c>
      <c r="L18" s="127">
        <f t="shared" si="2"/>
        <v>7299.7544628044325</v>
      </c>
      <c r="M18" s="97">
        <v>55000</v>
      </c>
      <c r="N18" s="127">
        <f t="shared" si="3"/>
        <v>7299.7544628044325</v>
      </c>
    </row>
    <row r="19" spans="1:14" ht="51" x14ac:dyDescent="0.25">
      <c r="A19" s="14"/>
      <c r="B19" s="31">
        <v>67</v>
      </c>
      <c r="C19" s="111"/>
      <c r="D19" s="112" t="s">
        <v>91</v>
      </c>
      <c r="E19" s="102">
        <f>E20</f>
        <v>6743000</v>
      </c>
      <c r="F19" s="123">
        <f t="shared" si="0"/>
        <v>894949.89713982341</v>
      </c>
      <c r="G19" s="103">
        <f>G20</f>
        <v>6576000</v>
      </c>
      <c r="H19" s="126">
        <f t="shared" si="1"/>
        <v>872785.18813458085</v>
      </c>
      <c r="I19" s="103">
        <f>I20</f>
        <v>7500000</v>
      </c>
      <c r="J19" s="126">
        <f t="shared" si="2"/>
        <v>995421.06310969533</v>
      </c>
      <c r="K19" s="103">
        <f t="shared" ref="K19:M19" si="6">K20</f>
        <v>7530000</v>
      </c>
      <c r="L19" s="126">
        <f t="shared" si="2"/>
        <v>999402.74736213416</v>
      </c>
      <c r="M19" s="103">
        <f t="shared" si="6"/>
        <v>7560000</v>
      </c>
      <c r="N19" s="126">
        <f t="shared" si="3"/>
        <v>1003384.4316145729</v>
      </c>
    </row>
    <row r="20" spans="1:14" x14ac:dyDescent="0.25">
      <c r="A20" s="14"/>
      <c r="B20" s="14"/>
      <c r="C20" s="15">
        <v>11</v>
      </c>
      <c r="D20" s="19" t="s">
        <v>19</v>
      </c>
      <c r="E20" s="93">
        <v>6743000</v>
      </c>
      <c r="F20" s="124">
        <f t="shared" si="0"/>
        <v>894949.89713982341</v>
      </c>
      <c r="G20" s="97">
        <v>6576000</v>
      </c>
      <c r="H20" s="127">
        <f t="shared" si="1"/>
        <v>872785.18813458085</v>
      </c>
      <c r="I20" s="97">
        <v>7500000</v>
      </c>
      <c r="J20" s="127">
        <f t="shared" si="2"/>
        <v>995421.06310969533</v>
      </c>
      <c r="K20" s="97">
        <v>7530000</v>
      </c>
      <c r="L20" s="127">
        <f t="shared" si="2"/>
        <v>999402.74736213416</v>
      </c>
      <c r="M20" s="97">
        <v>7560000</v>
      </c>
      <c r="N20" s="127">
        <f t="shared" si="3"/>
        <v>1003384.4316145729</v>
      </c>
    </row>
    <row r="21" spans="1:14" x14ac:dyDescent="0.25">
      <c r="A21" s="98">
        <v>9</v>
      </c>
      <c r="B21" s="99"/>
      <c r="C21" s="99"/>
      <c r="D21" s="100" t="s">
        <v>93</v>
      </c>
      <c r="E21" s="95">
        <f>E22</f>
        <v>10656</v>
      </c>
      <c r="F21" s="123">
        <f>E21/7.5345</f>
        <v>1414.2942464662551</v>
      </c>
      <c r="G21" s="96">
        <f>G22</f>
        <v>0</v>
      </c>
      <c r="H21" s="126">
        <f>G21/7.5345</f>
        <v>0</v>
      </c>
      <c r="I21" s="96">
        <f>I22</f>
        <v>0</v>
      </c>
      <c r="J21" s="126">
        <f>I21/7.5345</f>
        <v>0</v>
      </c>
      <c r="K21" s="96">
        <f>K22</f>
        <v>0</v>
      </c>
      <c r="L21" s="126">
        <f>K21/7.5345</f>
        <v>0</v>
      </c>
      <c r="M21" s="96">
        <f>M22</f>
        <v>0</v>
      </c>
      <c r="N21" s="126">
        <f>M21/7.5345</f>
        <v>0</v>
      </c>
    </row>
    <row r="22" spans="1:14" x14ac:dyDescent="0.25">
      <c r="A22" s="18"/>
      <c r="B22" s="18">
        <v>92</v>
      </c>
      <c r="C22" s="18"/>
      <c r="D22" s="30" t="s">
        <v>94</v>
      </c>
      <c r="E22" s="93">
        <f>E23</f>
        <v>10656</v>
      </c>
      <c r="F22" s="124">
        <f>E22/7.5345</f>
        <v>1414.2942464662551</v>
      </c>
      <c r="G22" s="97">
        <f>G23</f>
        <v>0</v>
      </c>
      <c r="H22" s="127">
        <f>G22/7.5345</f>
        <v>0</v>
      </c>
      <c r="I22" s="97">
        <f>I23</f>
        <v>0</v>
      </c>
      <c r="J22" s="127">
        <f>I22/7.5345</f>
        <v>0</v>
      </c>
      <c r="K22" s="97">
        <f>K23</f>
        <v>0</v>
      </c>
      <c r="L22" s="127">
        <f>K22/7.5345</f>
        <v>0</v>
      </c>
      <c r="M22" s="97">
        <f>M23</f>
        <v>0</v>
      </c>
      <c r="N22" s="127">
        <f>M22/7.5345</f>
        <v>0</v>
      </c>
    </row>
    <row r="23" spans="1:14" x14ac:dyDescent="0.25">
      <c r="A23" s="18"/>
      <c r="B23" s="18"/>
      <c r="C23" s="15">
        <v>92</v>
      </c>
      <c r="D23" s="19" t="s">
        <v>95</v>
      </c>
      <c r="E23" s="93">
        <v>10656</v>
      </c>
      <c r="F23" s="124">
        <f t="shared" ref="F23:F24" si="7">E23/7.5345</f>
        <v>1414.2942464662551</v>
      </c>
      <c r="G23" s="97">
        <v>0</v>
      </c>
      <c r="H23" s="127">
        <f t="shared" ref="H23:H24" si="8">G23/7.5345</f>
        <v>0</v>
      </c>
      <c r="I23" s="97">
        <v>0</v>
      </c>
      <c r="J23" s="127">
        <f t="shared" ref="J23:L24" si="9">I23/7.5345</f>
        <v>0</v>
      </c>
      <c r="K23" s="97">
        <v>0</v>
      </c>
      <c r="L23" s="127">
        <f t="shared" si="9"/>
        <v>0</v>
      </c>
      <c r="M23" s="101">
        <v>0</v>
      </c>
      <c r="N23" s="127">
        <f t="shared" ref="N23:N24" si="10">M23/7.5345</f>
        <v>0</v>
      </c>
    </row>
    <row r="24" spans="1:14" x14ac:dyDescent="0.25">
      <c r="A24" s="171" t="s">
        <v>65</v>
      </c>
      <c r="B24" s="172"/>
      <c r="C24" s="172"/>
      <c r="D24" s="173"/>
      <c r="E24" s="102">
        <f>E10+E21</f>
        <v>9996816</v>
      </c>
      <c r="F24" s="123">
        <f t="shared" si="7"/>
        <v>1326805.4947242683</v>
      </c>
      <c r="G24" s="102">
        <f>G10+G21</f>
        <v>10970000</v>
      </c>
      <c r="H24" s="110">
        <f t="shared" si="8"/>
        <v>1455969.2083084476</v>
      </c>
      <c r="I24" s="102">
        <f>I10+I21</f>
        <v>10198000</v>
      </c>
      <c r="J24" s="126">
        <f t="shared" si="9"/>
        <v>1353507.2002123564</v>
      </c>
      <c r="K24" s="102">
        <f>K10+K21</f>
        <v>10130000</v>
      </c>
      <c r="L24" s="126">
        <f t="shared" si="9"/>
        <v>1344482.0492401619</v>
      </c>
      <c r="M24" s="102">
        <f>M10+M21</f>
        <v>10165000</v>
      </c>
      <c r="N24" s="126">
        <f t="shared" si="10"/>
        <v>1349127.3475346738</v>
      </c>
    </row>
    <row r="25" spans="1:14" x14ac:dyDescent="0.2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x14ac:dyDescent="0.25">
      <c r="A26" s="167" t="s">
        <v>20</v>
      </c>
      <c r="B26" s="170"/>
      <c r="C26" s="170"/>
      <c r="D26" s="170"/>
      <c r="E26" s="170"/>
      <c r="F26" s="170"/>
      <c r="G26" s="170"/>
      <c r="H26" s="170"/>
      <c r="I26" s="170"/>
      <c r="J26" s="108"/>
      <c r="K26" s="108"/>
      <c r="L26" s="108"/>
      <c r="M26" s="108"/>
      <c r="N26" s="108"/>
    </row>
    <row r="27" spans="1:14" x14ac:dyDescent="0.25">
      <c r="A27" s="109"/>
      <c r="B27" s="109"/>
      <c r="C27" s="109"/>
      <c r="D27" s="109"/>
      <c r="E27" s="109"/>
      <c r="F27" s="109"/>
      <c r="G27" s="109"/>
      <c r="H27" s="6"/>
      <c r="I27" s="6"/>
      <c r="J27" s="108"/>
      <c r="K27" s="108"/>
      <c r="L27" s="108"/>
      <c r="M27" s="108"/>
      <c r="N27" s="108"/>
    </row>
    <row r="28" spans="1:14" ht="38.25" x14ac:dyDescent="0.25">
      <c r="A28" s="24" t="s">
        <v>15</v>
      </c>
      <c r="B28" s="23" t="s">
        <v>16</v>
      </c>
      <c r="C28" s="23" t="s">
        <v>17</v>
      </c>
      <c r="D28" s="23" t="s">
        <v>54</v>
      </c>
      <c r="E28" s="23" t="s">
        <v>12</v>
      </c>
      <c r="F28" s="122" t="s">
        <v>71</v>
      </c>
      <c r="G28" s="24" t="s">
        <v>13</v>
      </c>
      <c r="H28" s="125" t="s">
        <v>87</v>
      </c>
      <c r="I28" s="24" t="s">
        <v>46</v>
      </c>
      <c r="J28" s="125" t="s">
        <v>88</v>
      </c>
      <c r="K28" s="24" t="s">
        <v>47</v>
      </c>
      <c r="L28" s="125" t="s">
        <v>89</v>
      </c>
      <c r="M28" s="24" t="s">
        <v>48</v>
      </c>
      <c r="N28" s="125" t="s">
        <v>74</v>
      </c>
    </row>
    <row r="29" spans="1:14" x14ac:dyDescent="0.25">
      <c r="A29" s="94">
        <v>3</v>
      </c>
      <c r="B29" s="94"/>
      <c r="C29" s="94"/>
      <c r="D29" s="94" t="s">
        <v>21</v>
      </c>
      <c r="E29" s="114">
        <f>E30+E35+E42</f>
        <v>7798192</v>
      </c>
      <c r="F29" s="128">
        <f>E29/7.5345</f>
        <v>1034997.9427964695</v>
      </c>
      <c r="G29" s="114">
        <f>G30+G35+G42</f>
        <v>8685000</v>
      </c>
      <c r="H29" s="128">
        <f>G29/7.5345</f>
        <v>1152697.5910810272</v>
      </c>
      <c r="I29" s="114">
        <f>I30+I35+I42</f>
        <v>8848000</v>
      </c>
      <c r="J29" s="128">
        <f>I29/7.5345</f>
        <v>1174331.4088526112</v>
      </c>
      <c r="K29" s="114">
        <f>K30+K35+K42</f>
        <v>8780000</v>
      </c>
      <c r="L29" s="128">
        <f>K29/7.5345</f>
        <v>1165306.2578804167</v>
      </c>
      <c r="M29" s="114">
        <f>M30+M35+M42</f>
        <v>8815000</v>
      </c>
      <c r="N29" s="128">
        <f>M29/7.5345</f>
        <v>1169951.5561749286</v>
      </c>
    </row>
    <row r="30" spans="1:14" x14ac:dyDescent="0.25">
      <c r="A30" s="13"/>
      <c r="B30" s="104">
        <v>31</v>
      </c>
      <c r="C30" s="104"/>
      <c r="D30" s="104" t="s">
        <v>22</v>
      </c>
      <c r="E30" s="113">
        <f>SUM(E31:E34)</f>
        <v>6050690</v>
      </c>
      <c r="F30" s="129">
        <f t="shared" ref="F30:F50" si="11">E30/7.5345</f>
        <v>803064.56964629365</v>
      </c>
      <c r="G30" s="117">
        <f>SUM(G31:G34)</f>
        <v>6368000</v>
      </c>
      <c r="H30" s="129">
        <f t="shared" ref="H30:N52" si="12">G30/7.5345</f>
        <v>845178.84398433869</v>
      </c>
      <c r="I30" s="117">
        <f>SUM(I31:I34)</f>
        <v>6972500</v>
      </c>
      <c r="J30" s="129">
        <f>I30/7.5345</f>
        <v>925409.78167098016</v>
      </c>
      <c r="K30" s="117">
        <f>SUM(K31:K34)</f>
        <v>6925000</v>
      </c>
      <c r="L30" s="129">
        <f>K30/7.5345</f>
        <v>919105.44827128539</v>
      </c>
      <c r="M30" s="117">
        <f>SUM(M31:M34)</f>
        <v>6960000</v>
      </c>
      <c r="N30" s="129">
        <f>M30/7.5345</f>
        <v>923750.74656579725</v>
      </c>
    </row>
    <row r="31" spans="1:14" x14ac:dyDescent="0.25">
      <c r="A31" s="14"/>
      <c r="B31" s="14"/>
      <c r="C31" s="15">
        <v>11</v>
      </c>
      <c r="D31" s="15" t="s">
        <v>19</v>
      </c>
      <c r="E31" s="113">
        <v>5797000</v>
      </c>
      <c r="F31" s="129">
        <f t="shared" si="11"/>
        <v>769394.12037958717</v>
      </c>
      <c r="G31" s="85">
        <v>5875000</v>
      </c>
      <c r="H31" s="129">
        <f t="shared" si="12"/>
        <v>779746.49943592807</v>
      </c>
      <c r="I31" s="85">
        <v>6670000</v>
      </c>
      <c r="J31" s="129">
        <f t="shared" ref="J31:N52" si="13">I31/7.5345</f>
        <v>885261.13212555577</v>
      </c>
      <c r="K31" s="85">
        <v>6700000</v>
      </c>
      <c r="L31" s="129">
        <f t="shared" ref="L31:L52" si="14">K31/7.5345</f>
        <v>889242.81637799449</v>
      </c>
      <c r="M31" s="85">
        <v>6730000</v>
      </c>
      <c r="N31" s="129">
        <f t="shared" ref="N31:N52" si="15">M31/7.5345</f>
        <v>893224.50063043332</v>
      </c>
    </row>
    <row r="32" spans="1:14" ht="25.5" x14ac:dyDescent="0.25">
      <c r="A32" s="14"/>
      <c r="B32" s="14"/>
      <c r="C32" s="15">
        <v>41</v>
      </c>
      <c r="D32" s="19" t="s">
        <v>96</v>
      </c>
      <c r="E32" s="113">
        <v>0</v>
      </c>
      <c r="F32" s="129">
        <f t="shared" si="11"/>
        <v>0</v>
      </c>
      <c r="G32" s="85">
        <v>3000</v>
      </c>
      <c r="H32" s="129">
        <f t="shared" si="12"/>
        <v>398.16842524387812</v>
      </c>
      <c r="I32" s="85">
        <v>0</v>
      </c>
      <c r="J32" s="129">
        <f t="shared" si="13"/>
        <v>0</v>
      </c>
      <c r="K32" s="85">
        <v>0</v>
      </c>
      <c r="L32" s="129">
        <f t="shared" si="13"/>
        <v>0</v>
      </c>
      <c r="M32" s="85"/>
      <c r="N32" s="129">
        <f t="shared" si="13"/>
        <v>0</v>
      </c>
    </row>
    <row r="33" spans="1:14" ht="38.25" x14ac:dyDescent="0.25">
      <c r="A33" s="14"/>
      <c r="B33" s="14"/>
      <c r="C33" s="15">
        <v>57</v>
      </c>
      <c r="D33" s="19" t="s">
        <v>90</v>
      </c>
      <c r="E33" s="113">
        <v>156855</v>
      </c>
      <c r="F33" s="129">
        <f t="shared" si="11"/>
        <v>20818.23611387617</v>
      </c>
      <c r="G33" s="85">
        <v>237000</v>
      </c>
      <c r="H33" s="129">
        <f t="shared" si="12"/>
        <v>31455.305594266374</v>
      </c>
      <c r="I33" s="85">
        <v>220500</v>
      </c>
      <c r="J33" s="129">
        <f t="shared" si="13"/>
        <v>29265.379255425043</v>
      </c>
      <c r="K33" s="85">
        <v>225000</v>
      </c>
      <c r="L33" s="129">
        <f t="shared" si="14"/>
        <v>29862.631893290862</v>
      </c>
      <c r="M33" s="85">
        <v>230000</v>
      </c>
      <c r="N33" s="129">
        <f t="shared" si="15"/>
        <v>30526.24593536399</v>
      </c>
    </row>
    <row r="34" spans="1:14" x14ac:dyDescent="0.25">
      <c r="A34" s="14"/>
      <c r="B34" s="14"/>
      <c r="C34" s="15">
        <v>5402</v>
      </c>
      <c r="D34" s="19" t="s">
        <v>99</v>
      </c>
      <c r="E34" s="113">
        <v>96835</v>
      </c>
      <c r="F34" s="129">
        <f t="shared" si="11"/>
        <v>12852.213152830313</v>
      </c>
      <c r="G34" s="85">
        <v>253000</v>
      </c>
      <c r="H34" s="129">
        <f t="shared" si="12"/>
        <v>33578.870528900392</v>
      </c>
      <c r="I34" s="85">
        <v>82000</v>
      </c>
      <c r="J34" s="129">
        <f t="shared" si="13"/>
        <v>10883.270289999336</v>
      </c>
      <c r="K34" s="85">
        <v>0</v>
      </c>
      <c r="L34" s="129">
        <f t="shared" si="14"/>
        <v>0</v>
      </c>
      <c r="M34" s="85"/>
      <c r="N34" s="129">
        <f t="shared" si="15"/>
        <v>0</v>
      </c>
    </row>
    <row r="35" spans="1:14" x14ac:dyDescent="0.25">
      <c r="A35" s="14"/>
      <c r="B35" s="105">
        <v>32</v>
      </c>
      <c r="C35" s="106"/>
      <c r="D35" s="105" t="s">
        <v>34</v>
      </c>
      <c r="E35" s="113">
        <f>SUM(E36:E41)</f>
        <v>1732095</v>
      </c>
      <c r="F35" s="129">
        <f t="shared" si="11"/>
        <v>229888.51284093171</v>
      </c>
      <c r="G35" s="113">
        <f>SUM(G36:G41)</f>
        <v>2299000</v>
      </c>
      <c r="H35" s="129">
        <f t="shared" si="12"/>
        <v>305129.73654522526</v>
      </c>
      <c r="I35" s="113">
        <f>SUM(I36:I41)</f>
        <v>1857500</v>
      </c>
      <c r="J35" s="129">
        <f t="shared" si="13"/>
        <v>246532.61663016787</v>
      </c>
      <c r="K35" s="113">
        <f>SUM(K36:K41)</f>
        <v>1837000</v>
      </c>
      <c r="L35" s="129">
        <f t="shared" si="14"/>
        <v>243811.79905766805</v>
      </c>
      <c r="M35" s="113">
        <f>SUM(M36:M41)</f>
        <v>1837000</v>
      </c>
      <c r="N35" s="129">
        <f t="shared" si="15"/>
        <v>243811.79905766805</v>
      </c>
    </row>
    <row r="36" spans="1:14" x14ac:dyDescent="0.25">
      <c r="A36" s="14"/>
      <c r="B36" s="14"/>
      <c r="C36" s="15">
        <v>11</v>
      </c>
      <c r="D36" s="15" t="s">
        <v>19</v>
      </c>
      <c r="E36" s="113">
        <v>308000</v>
      </c>
      <c r="F36" s="129">
        <f t="shared" si="11"/>
        <v>40878.624991704819</v>
      </c>
      <c r="G36" s="85">
        <v>301000</v>
      </c>
      <c r="H36" s="129">
        <f t="shared" si="12"/>
        <v>39949.565332802442</v>
      </c>
      <c r="I36" s="85">
        <v>430000</v>
      </c>
      <c r="J36" s="129">
        <f t="shared" si="13"/>
        <v>57070.807618289196</v>
      </c>
      <c r="K36" s="85">
        <v>430000</v>
      </c>
      <c r="L36" s="129">
        <f t="shared" si="14"/>
        <v>57070.807618289196</v>
      </c>
      <c r="M36" s="85">
        <v>430000</v>
      </c>
      <c r="N36" s="129">
        <f t="shared" si="15"/>
        <v>57070.807618289196</v>
      </c>
    </row>
    <row r="37" spans="1:14" ht="38.25" x14ac:dyDescent="0.25">
      <c r="A37" s="14"/>
      <c r="B37" s="31"/>
      <c r="C37" s="15">
        <v>57</v>
      </c>
      <c r="D37" s="19" t="s">
        <v>90</v>
      </c>
      <c r="E37" s="113">
        <v>86856</v>
      </c>
      <c r="F37" s="129">
        <f t="shared" si="11"/>
        <v>11527.77224766076</v>
      </c>
      <c r="G37" s="85">
        <v>43000</v>
      </c>
      <c r="H37" s="129">
        <f t="shared" si="12"/>
        <v>5707.08076182892</v>
      </c>
      <c r="I37" s="85">
        <v>89500</v>
      </c>
      <c r="J37" s="129">
        <f t="shared" si="13"/>
        <v>11878.69135310903</v>
      </c>
      <c r="K37" s="85">
        <v>90000</v>
      </c>
      <c r="L37" s="129">
        <f t="shared" si="14"/>
        <v>11945.052757316344</v>
      </c>
      <c r="M37" s="85">
        <v>90000</v>
      </c>
      <c r="N37" s="129">
        <f t="shared" si="15"/>
        <v>11945.052757316344</v>
      </c>
    </row>
    <row r="38" spans="1:14" x14ac:dyDescent="0.25">
      <c r="A38" s="14"/>
      <c r="B38" s="31"/>
      <c r="C38" s="15">
        <v>5402</v>
      </c>
      <c r="D38" s="19" t="s">
        <v>99</v>
      </c>
      <c r="E38" s="113">
        <v>167018</v>
      </c>
      <c r="F38" s="129">
        <v>0</v>
      </c>
      <c r="G38" s="85">
        <v>787000</v>
      </c>
      <c r="H38" s="129">
        <f t="shared" si="12"/>
        <v>104452.85022231069</v>
      </c>
      <c r="I38" s="85">
        <v>23000</v>
      </c>
      <c r="J38" s="129">
        <f t="shared" si="13"/>
        <v>3052.6245935363991</v>
      </c>
      <c r="K38" s="85"/>
      <c r="L38" s="129"/>
      <c r="M38" s="85"/>
      <c r="N38" s="129"/>
    </row>
    <row r="39" spans="1:14" x14ac:dyDescent="0.25">
      <c r="A39" s="14"/>
      <c r="B39" s="31"/>
      <c r="C39" s="15">
        <v>31</v>
      </c>
      <c r="D39" s="19" t="s">
        <v>38</v>
      </c>
      <c r="E39" s="113">
        <v>48596</v>
      </c>
      <c r="F39" s="129">
        <f t="shared" si="11"/>
        <v>6449.7975977171673</v>
      </c>
      <c r="G39" s="85">
        <v>55000</v>
      </c>
      <c r="H39" s="129">
        <f t="shared" si="12"/>
        <v>7299.7544628044325</v>
      </c>
      <c r="I39" s="85">
        <v>53000</v>
      </c>
      <c r="J39" s="129">
        <f t="shared" si="13"/>
        <v>7034.3088459751807</v>
      </c>
      <c r="K39" s="85">
        <v>55000</v>
      </c>
      <c r="L39" s="129">
        <f t="shared" si="14"/>
        <v>7299.7544628044325</v>
      </c>
      <c r="M39" s="85">
        <v>55000</v>
      </c>
      <c r="N39" s="129">
        <f t="shared" si="15"/>
        <v>7299.7544628044325</v>
      </c>
    </row>
    <row r="40" spans="1:14" ht="25.5" x14ac:dyDescent="0.25">
      <c r="A40" s="14"/>
      <c r="B40" s="31"/>
      <c r="C40" s="15">
        <v>41</v>
      </c>
      <c r="D40" s="19" t="s">
        <v>96</v>
      </c>
      <c r="E40" s="113">
        <v>1086016</v>
      </c>
      <c r="F40" s="129">
        <f t="shared" si="11"/>
        <v>144139.09350321852</v>
      </c>
      <c r="G40" s="85">
        <v>1088000</v>
      </c>
      <c r="H40" s="129">
        <f t="shared" si="12"/>
        <v>144402.41555511314</v>
      </c>
      <c r="I40" s="85">
        <v>1237000</v>
      </c>
      <c r="J40" s="129">
        <f t="shared" si="13"/>
        <v>164178.11400889241</v>
      </c>
      <c r="K40" s="85">
        <v>1237000</v>
      </c>
      <c r="L40" s="129">
        <f t="shared" si="14"/>
        <v>164178.11400889241</v>
      </c>
      <c r="M40" s="85">
        <v>1237000</v>
      </c>
      <c r="N40" s="129">
        <f t="shared" si="15"/>
        <v>164178.11400889241</v>
      </c>
    </row>
    <row r="41" spans="1:14" x14ac:dyDescent="0.25">
      <c r="A41" s="14"/>
      <c r="B41" s="31"/>
      <c r="C41" s="15">
        <v>61</v>
      </c>
      <c r="D41" s="19" t="s">
        <v>86</v>
      </c>
      <c r="E41" s="113">
        <v>35609</v>
      </c>
      <c r="F41" s="129">
        <f t="shared" si="11"/>
        <v>4726.126484836419</v>
      </c>
      <c r="G41" s="85">
        <v>25000</v>
      </c>
      <c r="H41" s="129">
        <f t="shared" si="12"/>
        <v>3318.0702103656513</v>
      </c>
      <c r="I41" s="85">
        <v>25000</v>
      </c>
      <c r="J41" s="129">
        <f t="shared" si="13"/>
        <v>3318.0702103656513</v>
      </c>
      <c r="K41" s="85">
        <v>25000</v>
      </c>
      <c r="L41" s="129">
        <f t="shared" si="14"/>
        <v>3318.0702103656513</v>
      </c>
      <c r="M41" s="85">
        <v>25000</v>
      </c>
      <c r="N41" s="129">
        <f t="shared" si="15"/>
        <v>3318.0702103656513</v>
      </c>
    </row>
    <row r="42" spans="1:14" x14ac:dyDescent="0.25">
      <c r="A42" s="14"/>
      <c r="B42" s="105">
        <v>34</v>
      </c>
      <c r="C42" s="106"/>
      <c r="D42" s="107" t="s">
        <v>97</v>
      </c>
      <c r="E42" s="113">
        <f>E43</f>
        <v>15407</v>
      </c>
      <c r="F42" s="129">
        <f t="shared" si="11"/>
        <v>2044.8603092441435</v>
      </c>
      <c r="G42" s="117">
        <f>G43</f>
        <v>18000</v>
      </c>
      <c r="H42" s="129">
        <f t="shared" si="12"/>
        <v>2389.0105514632687</v>
      </c>
      <c r="I42" s="117">
        <f>I43</f>
        <v>18000</v>
      </c>
      <c r="J42" s="129">
        <f t="shared" si="13"/>
        <v>2389.0105514632687</v>
      </c>
      <c r="K42" s="117">
        <f>K43</f>
        <v>18000</v>
      </c>
      <c r="L42" s="129">
        <f t="shared" si="14"/>
        <v>2389.0105514632687</v>
      </c>
      <c r="M42" s="117">
        <f>M43</f>
        <v>18000</v>
      </c>
      <c r="N42" s="129">
        <f t="shared" si="15"/>
        <v>2389.0105514632687</v>
      </c>
    </row>
    <row r="43" spans="1:14" ht="25.5" x14ac:dyDescent="0.25">
      <c r="A43" s="14"/>
      <c r="B43" s="14"/>
      <c r="C43" s="15">
        <v>41</v>
      </c>
      <c r="D43" s="19" t="s">
        <v>96</v>
      </c>
      <c r="E43" s="113">
        <v>15407</v>
      </c>
      <c r="F43" s="129">
        <f t="shared" si="11"/>
        <v>2044.8603092441435</v>
      </c>
      <c r="G43" s="85">
        <v>18000</v>
      </c>
      <c r="H43" s="129">
        <f t="shared" si="12"/>
        <v>2389.0105514632687</v>
      </c>
      <c r="I43" s="85">
        <v>18000</v>
      </c>
      <c r="J43" s="129">
        <f t="shared" si="13"/>
        <v>2389.0105514632687</v>
      </c>
      <c r="K43" s="85">
        <v>18000</v>
      </c>
      <c r="L43" s="129">
        <f t="shared" si="14"/>
        <v>2389.0105514632687</v>
      </c>
      <c r="M43" s="85">
        <v>18000</v>
      </c>
      <c r="N43" s="128">
        <f t="shared" si="15"/>
        <v>2389.0105514632687</v>
      </c>
    </row>
    <row r="44" spans="1:14" ht="25.5" x14ac:dyDescent="0.25">
      <c r="A44" s="98">
        <v>4</v>
      </c>
      <c r="B44" s="99"/>
      <c r="C44" s="99"/>
      <c r="D44" s="100" t="s">
        <v>23</v>
      </c>
      <c r="E44" s="114">
        <f>E45</f>
        <v>1596662</v>
      </c>
      <c r="F44" s="128">
        <f t="shared" si="11"/>
        <v>211913.46472891365</v>
      </c>
      <c r="G44" s="114">
        <f>G45</f>
        <v>2285000</v>
      </c>
      <c r="H44" s="128">
        <f t="shared" si="12"/>
        <v>303271.6172274205</v>
      </c>
      <c r="I44" s="114">
        <f>I45</f>
        <v>1350000</v>
      </c>
      <c r="J44" s="128">
        <f t="shared" si="13"/>
        <v>179175.79135974517</v>
      </c>
      <c r="K44" s="114">
        <f>K45</f>
        <v>1350000</v>
      </c>
      <c r="L44" s="128">
        <f t="shared" si="14"/>
        <v>179175.79135974517</v>
      </c>
      <c r="M44" s="83">
        <f>M45</f>
        <v>1350000</v>
      </c>
      <c r="N44" s="128">
        <f t="shared" si="15"/>
        <v>179175.79135974517</v>
      </c>
    </row>
    <row r="45" spans="1:14" ht="38.25" x14ac:dyDescent="0.25">
      <c r="A45" s="18"/>
      <c r="B45" s="104">
        <v>42</v>
      </c>
      <c r="C45" s="104"/>
      <c r="D45" s="118" t="s">
        <v>51</v>
      </c>
      <c r="E45" s="113">
        <f>SUM(E46:E51)</f>
        <v>1596662</v>
      </c>
      <c r="F45" s="129">
        <f t="shared" si="11"/>
        <v>211913.46472891365</v>
      </c>
      <c r="G45" s="117">
        <f>SUM(G46:G51)</f>
        <v>2285000</v>
      </c>
      <c r="H45" s="129">
        <f t="shared" si="12"/>
        <v>303271.6172274205</v>
      </c>
      <c r="I45" s="119">
        <f>SUM(I46:I51)</f>
        <v>1350000</v>
      </c>
      <c r="J45" s="129">
        <f t="shared" si="13"/>
        <v>179175.79135974517</v>
      </c>
      <c r="K45" s="119">
        <f>SUM(K46:K51)</f>
        <v>1350000</v>
      </c>
      <c r="L45" s="129">
        <f t="shared" si="14"/>
        <v>179175.79135974517</v>
      </c>
      <c r="M45" s="119">
        <f>SUM(M46:M51)</f>
        <v>1350000</v>
      </c>
      <c r="N45" s="129">
        <f t="shared" si="15"/>
        <v>179175.79135974517</v>
      </c>
    </row>
    <row r="46" spans="1:14" x14ac:dyDescent="0.25">
      <c r="A46" s="18"/>
      <c r="B46" s="18"/>
      <c r="C46" s="15">
        <v>11</v>
      </c>
      <c r="D46" s="15" t="s">
        <v>19</v>
      </c>
      <c r="E46" s="113">
        <v>510703</v>
      </c>
      <c r="F46" s="129">
        <f t="shared" si="11"/>
        <v>67781.936425774766</v>
      </c>
      <c r="G46" s="85">
        <v>400000</v>
      </c>
      <c r="H46" s="129">
        <f t="shared" si="12"/>
        <v>53089.123365850421</v>
      </c>
      <c r="I46" s="116">
        <v>400000</v>
      </c>
      <c r="J46" s="129">
        <f t="shared" si="13"/>
        <v>53089.123365850421</v>
      </c>
      <c r="K46" s="116">
        <v>400000</v>
      </c>
      <c r="L46" s="129">
        <f t="shared" si="14"/>
        <v>53089.123365850421</v>
      </c>
      <c r="M46" s="116">
        <v>400000</v>
      </c>
      <c r="N46" s="129">
        <f t="shared" si="15"/>
        <v>53089.123365850421</v>
      </c>
    </row>
    <row r="47" spans="1:14" x14ac:dyDescent="0.25">
      <c r="A47" s="18"/>
      <c r="B47" s="18"/>
      <c r="C47" s="15">
        <v>5402</v>
      </c>
      <c r="D47" s="19" t="s">
        <v>99</v>
      </c>
      <c r="E47" s="113">
        <v>0</v>
      </c>
      <c r="F47" s="129">
        <f t="shared" si="11"/>
        <v>0</v>
      </c>
      <c r="G47" s="85">
        <v>810000</v>
      </c>
      <c r="H47" s="129">
        <f t="shared" si="12"/>
        <v>107505.47481584709</v>
      </c>
      <c r="I47" s="116">
        <v>0</v>
      </c>
      <c r="J47" s="129">
        <f t="shared" si="12"/>
        <v>0</v>
      </c>
      <c r="K47" s="116">
        <v>0</v>
      </c>
      <c r="L47" s="129">
        <f t="shared" si="12"/>
        <v>0</v>
      </c>
      <c r="M47" s="116">
        <v>0</v>
      </c>
      <c r="N47" s="129">
        <f t="shared" si="12"/>
        <v>0</v>
      </c>
    </row>
    <row r="48" spans="1:14" ht="38.25" x14ac:dyDescent="0.25">
      <c r="A48" s="18"/>
      <c r="B48" s="18"/>
      <c r="C48" s="15">
        <v>57</v>
      </c>
      <c r="D48" s="19" t="s">
        <v>90</v>
      </c>
      <c r="E48" s="113">
        <v>758075</v>
      </c>
      <c r="F48" s="129">
        <f t="shared" si="11"/>
        <v>100613.84298891763</v>
      </c>
      <c r="G48" s="85">
        <v>825000</v>
      </c>
      <c r="H48" s="129">
        <f t="shared" si="12"/>
        <v>109496.31694206649</v>
      </c>
      <c r="I48" s="116">
        <v>830000</v>
      </c>
      <c r="J48" s="129">
        <f t="shared" si="13"/>
        <v>110159.93098413962</v>
      </c>
      <c r="K48" s="116">
        <v>830000</v>
      </c>
      <c r="L48" s="129">
        <f t="shared" si="14"/>
        <v>110159.93098413962</v>
      </c>
      <c r="M48" s="116">
        <v>830000</v>
      </c>
      <c r="N48" s="129">
        <f t="shared" si="15"/>
        <v>110159.93098413962</v>
      </c>
    </row>
    <row r="49" spans="1:14" x14ac:dyDescent="0.25">
      <c r="A49" s="18"/>
      <c r="B49" s="18"/>
      <c r="C49" s="15">
        <v>61</v>
      </c>
      <c r="D49" s="15" t="s">
        <v>86</v>
      </c>
      <c r="E49" s="113">
        <v>155415</v>
      </c>
      <c r="F49" s="129">
        <f t="shared" si="11"/>
        <v>20627.115269759106</v>
      </c>
      <c r="G49" s="85">
        <v>170000</v>
      </c>
      <c r="H49" s="129">
        <f t="shared" si="12"/>
        <v>22562.877430486427</v>
      </c>
      <c r="I49" s="116">
        <v>120000</v>
      </c>
      <c r="J49" s="129">
        <f t="shared" si="13"/>
        <v>15926.737009755125</v>
      </c>
      <c r="K49" s="116">
        <v>120000</v>
      </c>
      <c r="L49" s="129">
        <f t="shared" si="14"/>
        <v>15926.737009755125</v>
      </c>
      <c r="M49" s="116">
        <v>120000</v>
      </c>
      <c r="N49" s="129">
        <f t="shared" si="15"/>
        <v>15926.737009755125</v>
      </c>
    </row>
    <row r="50" spans="1:14" ht="25.5" x14ac:dyDescent="0.25">
      <c r="A50" s="18"/>
      <c r="B50" s="18"/>
      <c r="C50" s="15">
        <v>41</v>
      </c>
      <c r="D50" s="19" t="s">
        <v>96</v>
      </c>
      <c r="E50" s="113">
        <v>161813</v>
      </c>
      <c r="F50" s="129">
        <f t="shared" si="11"/>
        <v>21476.275797995884</v>
      </c>
      <c r="G50" s="85">
        <v>80000</v>
      </c>
      <c r="H50" s="129">
        <f t="shared" si="12"/>
        <v>10617.824673170084</v>
      </c>
      <c r="I50" s="116">
        <v>0</v>
      </c>
      <c r="J50" s="129">
        <f t="shared" si="13"/>
        <v>0</v>
      </c>
      <c r="K50" s="116">
        <v>0</v>
      </c>
      <c r="L50" s="129">
        <f t="shared" si="14"/>
        <v>0</v>
      </c>
      <c r="M50" s="116">
        <v>0</v>
      </c>
      <c r="N50" s="129">
        <f t="shared" si="15"/>
        <v>0</v>
      </c>
    </row>
    <row r="51" spans="1:14" x14ac:dyDescent="0.25">
      <c r="A51" s="18"/>
      <c r="B51" s="18"/>
      <c r="C51" s="15">
        <v>9221</v>
      </c>
      <c r="D51" s="15" t="s">
        <v>98</v>
      </c>
      <c r="E51" s="113">
        <v>10656</v>
      </c>
      <c r="F51" s="130">
        <f>E51/7.5345</f>
        <v>1414.2942464662551</v>
      </c>
      <c r="G51" s="85">
        <v>0</v>
      </c>
      <c r="H51" s="86">
        <f t="shared" si="12"/>
        <v>0</v>
      </c>
      <c r="I51" s="116">
        <v>0</v>
      </c>
      <c r="J51" s="130">
        <f t="shared" si="13"/>
        <v>0</v>
      </c>
      <c r="K51" s="116">
        <v>0</v>
      </c>
      <c r="L51" s="130">
        <f t="shared" si="14"/>
        <v>0</v>
      </c>
      <c r="M51" s="116">
        <v>0</v>
      </c>
      <c r="N51" s="130">
        <f t="shared" si="15"/>
        <v>0</v>
      </c>
    </row>
    <row r="52" spans="1:14" x14ac:dyDescent="0.25">
      <c r="A52" s="166" t="s">
        <v>65</v>
      </c>
      <c r="B52" s="166"/>
      <c r="C52" s="166"/>
      <c r="D52" s="166"/>
      <c r="E52" s="115">
        <f>E44+E29</f>
        <v>9394854</v>
      </c>
      <c r="F52" s="131">
        <f>E52/7.5345</f>
        <v>1246911.4075253832</v>
      </c>
      <c r="G52" s="120">
        <f>G29+G44</f>
        <v>10970000</v>
      </c>
      <c r="H52" s="84">
        <f t="shared" si="12"/>
        <v>1455969.2083084476</v>
      </c>
      <c r="I52" s="120">
        <f>I44+I29</f>
        <v>10198000</v>
      </c>
      <c r="J52" s="92">
        <f t="shared" si="13"/>
        <v>1353507.2002123564</v>
      </c>
      <c r="K52" s="120">
        <f>K44+K29</f>
        <v>10130000</v>
      </c>
      <c r="L52" s="92">
        <f t="shared" si="14"/>
        <v>1344482.0492401619</v>
      </c>
      <c r="M52" s="120">
        <f>M44+M29</f>
        <v>10165000</v>
      </c>
      <c r="N52" s="92">
        <f t="shared" si="15"/>
        <v>1349127.3475346738</v>
      </c>
    </row>
  </sheetData>
  <sheetProtection algorithmName="SHA-512" hashValue="8lnVfiIT3gxn0zVPPiJJzUkHBileFc4xf9svhgvJGDm5hti0Iyfl35qTYDUTNzTMVIcW2bO28OsFjkLbKysqnQ==" saltValue="Wk2JUnPriw8BzmUfD/nGnA==" spinCount="100000" sheet="1" formatCells="0" formatColumns="0" formatRows="0" insertColumns="0" insertRows="0" insertHyperlinks="0" deleteColumns="0" deleteRows="0" sort="0" autoFilter="0" pivotTables="0"/>
  <mergeCells count="7">
    <mergeCell ref="A52:D52"/>
    <mergeCell ref="A1:I1"/>
    <mergeCell ref="A3:I3"/>
    <mergeCell ref="A5:I5"/>
    <mergeCell ref="A7:I7"/>
    <mergeCell ref="A24:D24"/>
    <mergeCell ref="A26:I2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activeCell="H11" sqref="H11"/>
    </sheetView>
  </sheetViews>
  <sheetFormatPr defaultRowHeight="15" x14ac:dyDescent="0.25"/>
  <cols>
    <col min="1" max="1" width="27.5703125" customWidth="1"/>
    <col min="2" max="2" width="12.5703125" customWidth="1"/>
    <col min="3" max="3" width="11.85546875" bestFit="1" customWidth="1"/>
    <col min="4" max="4" width="12.85546875" bestFit="1" customWidth="1"/>
    <col min="5" max="5" width="11.85546875" bestFit="1" customWidth="1"/>
    <col min="6" max="6" width="13.28515625" bestFit="1" customWidth="1"/>
    <col min="7" max="7" width="13.5703125" customWidth="1"/>
    <col min="8" max="8" width="12.85546875" customWidth="1"/>
    <col min="9" max="9" width="11.28515625" bestFit="1" customWidth="1"/>
    <col min="10" max="10" width="12.28515625" bestFit="1" customWidth="1"/>
    <col min="11" max="11" width="12" customWidth="1"/>
  </cols>
  <sheetData>
    <row r="1" spans="1:12" ht="42" customHeight="1" x14ac:dyDescent="0.25">
      <c r="A1" s="143" t="s">
        <v>50</v>
      </c>
      <c r="B1" s="143"/>
      <c r="C1" s="143"/>
      <c r="D1" s="143"/>
      <c r="E1" s="143"/>
      <c r="F1" s="143"/>
      <c r="G1" s="143"/>
      <c r="H1" s="143"/>
      <c r="I1" s="143"/>
      <c r="J1" s="143"/>
      <c r="K1" s="46"/>
    </row>
    <row r="2" spans="1:12" ht="18" customHeight="1" x14ac:dyDescent="0.25">
      <c r="A2" s="5"/>
      <c r="B2" s="5"/>
      <c r="C2" s="28"/>
      <c r="D2" s="5"/>
      <c r="E2" s="28"/>
      <c r="F2" s="5"/>
      <c r="G2" s="28"/>
      <c r="H2" s="5"/>
      <c r="I2" s="28"/>
      <c r="J2" s="5"/>
      <c r="K2" s="28"/>
    </row>
    <row r="3" spans="1:12" ht="15.75" x14ac:dyDescent="0.25">
      <c r="A3" s="143" t="s">
        <v>31</v>
      </c>
      <c r="B3" s="143"/>
      <c r="C3" s="143"/>
      <c r="D3" s="143"/>
      <c r="E3" s="143"/>
      <c r="F3" s="143"/>
      <c r="G3" s="143"/>
      <c r="H3" s="162"/>
      <c r="I3" s="162"/>
      <c r="J3" s="162"/>
      <c r="K3" s="48"/>
    </row>
    <row r="4" spans="1:12" ht="18" x14ac:dyDescent="0.25">
      <c r="A4" s="5"/>
      <c r="B4" s="5"/>
      <c r="C4" s="28"/>
      <c r="D4" s="5"/>
      <c r="E4" s="28"/>
      <c r="F4" s="5"/>
      <c r="G4" s="28"/>
      <c r="H4" s="6"/>
      <c r="I4" s="28"/>
      <c r="J4" s="6"/>
      <c r="K4" s="28"/>
    </row>
    <row r="5" spans="1:12" ht="18" customHeight="1" x14ac:dyDescent="0.25">
      <c r="A5" s="143" t="s">
        <v>14</v>
      </c>
      <c r="B5" s="144"/>
      <c r="C5" s="144"/>
      <c r="D5" s="144"/>
      <c r="E5" s="144"/>
      <c r="F5" s="144"/>
      <c r="G5" s="144"/>
      <c r="H5" s="144"/>
      <c r="I5" s="144"/>
      <c r="J5" s="144"/>
      <c r="K5" s="47"/>
    </row>
    <row r="6" spans="1:12" ht="18" x14ac:dyDescent="0.25">
      <c r="A6" s="5"/>
      <c r="B6" s="5"/>
      <c r="C6" s="28"/>
      <c r="D6" s="5"/>
      <c r="E6" s="28"/>
      <c r="F6" s="5"/>
      <c r="G6" s="28"/>
      <c r="H6" s="6"/>
      <c r="I6" s="28"/>
      <c r="J6" s="6"/>
      <c r="K6" s="28"/>
    </row>
    <row r="7" spans="1:12" ht="15.75" x14ac:dyDescent="0.25">
      <c r="A7" s="143" t="s">
        <v>24</v>
      </c>
      <c r="B7" s="174"/>
      <c r="C7" s="174"/>
      <c r="D7" s="174"/>
      <c r="E7" s="174"/>
      <c r="F7" s="174"/>
      <c r="G7" s="174"/>
      <c r="H7" s="174"/>
      <c r="I7" s="174"/>
      <c r="J7" s="174"/>
      <c r="K7" s="49"/>
    </row>
    <row r="8" spans="1:12" ht="18" x14ac:dyDescent="0.25">
      <c r="A8" s="5"/>
      <c r="B8" s="5"/>
      <c r="C8" s="28"/>
      <c r="D8" s="5"/>
      <c r="E8" s="28"/>
      <c r="F8" s="5"/>
      <c r="G8" s="28"/>
      <c r="H8" s="6"/>
      <c r="I8" s="28"/>
      <c r="J8" s="6"/>
      <c r="K8" s="28"/>
    </row>
    <row r="9" spans="1:12" ht="36" x14ac:dyDescent="0.25">
      <c r="A9" s="73" t="s">
        <v>25</v>
      </c>
      <c r="B9" s="73" t="s">
        <v>12</v>
      </c>
      <c r="C9" s="132" t="s">
        <v>71</v>
      </c>
      <c r="D9" s="73" t="s">
        <v>13</v>
      </c>
      <c r="E9" s="135" t="s">
        <v>72</v>
      </c>
      <c r="F9" s="73" t="s">
        <v>70</v>
      </c>
      <c r="G9" s="135" t="s">
        <v>73</v>
      </c>
      <c r="H9" s="73" t="s">
        <v>47</v>
      </c>
      <c r="I9" s="135" t="s">
        <v>75</v>
      </c>
      <c r="J9" s="73" t="s">
        <v>48</v>
      </c>
      <c r="K9" s="135" t="s">
        <v>74</v>
      </c>
      <c r="L9" s="74"/>
    </row>
    <row r="10" spans="1:12" ht="15.75" customHeight="1" x14ac:dyDescent="0.25">
      <c r="A10" s="75" t="s">
        <v>26</v>
      </c>
      <c r="B10" s="76">
        <f>B11</f>
        <v>9394854</v>
      </c>
      <c r="C10" s="133">
        <f>B10/7.5345</f>
        <v>1246911.4075253832</v>
      </c>
      <c r="D10" s="76">
        <f t="shared" ref="D10:J11" si="0">D11</f>
        <v>11308962</v>
      </c>
      <c r="E10" s="133">
        <f>D10/7.5345</f>
        <v>1500957.1968942862</v>
      </c>
      <c r="F10" s="76">
        <f t="shared" si="0"/>
        <v>10198000</v>
      </c>
      <c r="G10" s="136">
        <f>F10/7.5345</f>
        <v>1353507.2002123564</v>
      </c>
      <c r="H10" s="76">
        <f t="shared" si="0"/>
        <v>10130000</v>
      </c>
      <c r="I10" s="136">
        <f>H10/7.5345</f>
        <v>1344482.0492401619</v>
      </c>
      <c r="J10" s="76">
        <f t="shared" si="0"/>
        <v>10165000</v>
      </c>
      <c r="K10" s="136">
        <f>J10/7.5345</f>
        <v>1349127.3475346738</v>
      </c>
      <c r="L10" s="74"/>
    </row>
    <row r="11" spans="1:12" ht="15.75" customHeight="1" x14ac:dyDescent="0.25">
      <c r="A11" s="77" t="s">
        <v>68</v>
      </c>
      <c r="B11" s="78">
        <f>B12</f>
        <v>9394854</v>
      </c>
      <c r="C11" s="133">
        <f>B11/7.5345</f>
        <v>1246911.4075253832</v>
      </c>
      <c r="D11" s="78">
        <f t="shared" si="0"/>
        <v>11308962</v>
      </c>
      <c r="E11" s="133">
        <f t="shared" ref="E11:E12" si="1">D11/7.5345</f>
        <v>1500957.1968942862</v>
      </c>
      <c r="F11" s="78">
        <f t="shared" si="0"/>
        <v>10198000</v>
      </c>
      <c r="G11" s="137">
        <f t="shared" ref="G11:G12" si="2">F11/7.5345</f>
        <v>1353507.2002123564</v>
      </c>
      <c r="H11" s="78">
        <f t="shared" si="0"/>
        <v>10130000</v>
      </c>
      <c r="I11" s="137">
        <f t="shared" ref="I11" si="3">H11/7.5345</f>
        <v>1344482.0492401619</v>
      </c>
      <c r="J11" s="78">
        <f t="shared" si="0"/>
        <v>10165000</v>
      </c>
      <c r="K11" s="137">
        <f t="shared" ref="K11" si="4">J11/7.5345</f>
        <v>1349127.3475346738</v>
      </c>
      <c r="L11" s="74"/>
    </row>
    <row r="12" spans="1:12" x14ac:dyDescent="0.25">
      <c r="A12" s="79" t="s">
        <v>69</v>
      </c>
      <c r="B12" s="78">
        <v>9394854</v>
      </c>
      <c r="C12" s="134">
        <f t="shared" ref="C12" si="5">B12/7.5345</f>
        <v>1246911.4075253832</v>
      </c>
      <c r="D12" s="78">
        <v>11308962</v>
      </c>
      <c r="E12" s="133">
        <f t="shared" si="1"/>
        <v>1500957.1968942862</v>
      </c>
      <c r="F12" s="78">
        <v>10198000</v>
      </c>
      <c r="G12" s="137">
        <f t="shared" si="2"/>
        <v>1353507.2002123564</v>
      </c>
      <c r="H12" s="78">
        <v>10130000</v>
      </c>
      <c r="I12" s="137">
        <f t="shared" ref="I12" si="6">H12/7.5345</f>
        <v>1344482.0492401619</v>
      </c>
      <c r="J12" s="78">
        <v>10165000</v>
      </c>
      <c r="K12" s="137">
        <f t="shared" ref="K12" si="7">J12/7.5345</f>
        <v>1349127.3475346738</v>
      </c>
      <c r="L12" s="74"/>
    </row>
    <row r="13" spans="1:12" x14ac:dyDescent="0.25">
      <c r="B13" s="55"/>
      <c r="C13" s="55"/>
      <c r="D13" s="55"/>
      <c r="E13" s="55"/>
      <c r="F13" s="55"/>
      <c r="G13" s="55"/>
      <c r="H13" s="55"/>
      <c r="I13" s="55"/>
      <c r="J13" s="55"/>
      <c r="K13" s="55"/>
    </row>
  </sheetData>
  <sheetProtection algorithmName="SHA-512" hashValue="FmPjkyPWRgq8YdRezvBniwQmtBsxcElnTDA47ydGUfh3al2oKQOhr3smh79vX2L2oL3XtoEZ2yuMNkIOyI7uOQ==" saltValue="fGgwtyyDecN+KsAv8qe/Jw==" spinCount="100000" sheet="1" formatCells="0" formatColumns="0" formatRows="0" insertColumns="0" insertRows="0" insertHyperlinks="0" deleteColumns="0" deleteRows="0" sort="0" autoFilter="0" pivotTables="0"/>
  <mergeCells count="4">
    <mergeCell ref="A1:J1"/>
    <mergeCell ref="A3:J3"/>
    <mergeCell ref="A5:J5"/>
    <mergeCell ref="A7:J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M21" sqref="M2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43" t="s">
        <v>50</v>
      </c>
      <c r="B1" s="143"/>
      <c r="C1" s="143"/>
      <c r="D1" s="143"/>
      <c r="E1" s="143"/>
      <c r="F1" s="143"/>
      <c r="G1" s="143"/>
      <c r="H1" s="143"/>
      <c r="I1" s="143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43" t="s">
        <v>31</v>
      </c>
      <c r="B3" s="143"/>
      <c r="C3" s="143"/>
      <c r="D3" s="143"/>
      <c r="E3" s="143"/>
      <c r="F3" s="143"/>
      <c r="G3" s="143"/>
      <c r="H3" s="162"/>
      <c r="I3" s="162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43" t="s">
        <v>27</v>
      </c>
      <c r="B5" s="144"/>
      <c r="C5" s="144"/>
      <c r="D5" s="144"/>
      <c r="E5" s="144"/>
      <c r="F5" s="144"/>
      <c r="G5" s="144"/>
      <c r="H5" s="144"/>
      <c r="I5" s="144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4" t="s">
        <v>15</v>
      </c>
      <c r="B7" s="23" t="s">
        <v>16</v>
      </c>
      <c r="C7" s="23" t="s">
        <v>17</v>
      </c>
      <c r="D7" s="23" t="s">
        <v>54</v>
      </c>
      <c r="E7" s="23" t="s">
        <v>12</v>
      </c>
      <c r="F7" s="24" t="s">
        <v>13</v>
      </c>
      <c r="G7" s="24" t="s">
        <v>46</v>
      </c>
      <c r="H7" s="24" t="s">
        <v>47</v>
      </c>
      <c r="I7" s="24" t="s">
        <v>48</v>
      </c>
    </row>
    <row r="8" spans="1:9" ht="25.5" x14ac:dyDescent="0.25">
      <c r="A8" s="13">
        <v>8</v>
      </c>
      <c r="B8" s="13"/>
      <c r="C8" s="13"/>
      <c r="D8" s="13" t="s">
        <v>28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35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19" t="s">
        <v>36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29" t="s">
        <v>29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0" t="s">
        <v>37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19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38</v>
      </c>
      <c r="E14" s="10"/>
      <c r="F14" s="11"/>
      <c r="G14" s="11"/>
      <c r="H14" s="11"/>
      <c r="I14" s="12"/>
    </row>
  </sheetData>
  <sheetProtection algorithmName="SHA-512" hashValue="o3nzp6fZ5f1ZDEayE7gV3mte7U1JRSdImCloUrlACFe3n/wqSEqDzWDIvLB3o5fsaFXSDYkQhSpijY++QtFdLQ==" saltValue="M8HfbqGjNSg9Xbsh4y0+uA==" spinCount="100000" sheet="1" formatCells="0" formatColumns="0" formatRows="0" insertColumns="0" insertRows="0" insertHyperlinks="0" deleteColumns="0" deleteRows="0" sort="0" autoFilter="0" pivotTables="0"/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workbookViewId="0">
      <selection activeCell="K13" sqref="K1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4.7109375" customWidth="1"/>
    <col min="4" max="4" width="27.7109375" customWidth="1"/>
    <col min="5" max="5" width="15.28515625" customWidth="1"/>
    <col min="6" max="6" width="10.5703125" bestFit="1" customWidth="1"/>
    <col min="7" max="7" width="12.85546875" customWidth="1"/>
    <col min="8" max="8" width="10.5703125" bestFit="1" customWidth="1"/>
    <col min="9" max="9" width="12.28515625" customWidth="1"/>
    <col min="10" max="10" width="12.5703125" customWidth="1"/>
    <col min="11" max="11" width="13" customWidth="1"/>
    <col min="12" max="12" width="11.42578125" customWidth="1"/>
    <col min="13" max="13" width="13.42578125" style="56" customWidth="1"/>
    <col min="14" max="14" width="11.5703125" customWidth="1"/>
  </cols>
  <sheetData>
    <row r="1" spans="1:14" ht="42" customHeight="1" x14ac:dyDescent="0.25">
      <c r="A1" s="143" t="s">
        <v>50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46"/>
    </row>
    <row r="2" spans="1:14" ht="18" x14ac:dyDescent="0.25">
      <c r="A2" s="5"/>
      <c r="B2" s="5"/>
      <c r="C2" s="5"/>
      <c r="D2" s="5"/>
      <c r="E2" s="5"/>
      <c r="F2" s="28"/>
      <c r="G2" s="5"/>
      <c r="H2" s="28"/>
      <c r="I2" s="28"/>
      <c r="J2" s="28"/>
      <c r="K2" s="6"/>
      <c r="L2" s="6"/>
      <c r="M2" s="6"/>
      <c r="N2" s="6"/>
    </row>
    <row r="3" spans="1:14" ht="18" customHeight="1" x14ac:dyDescent="0.25">
      <c r="A3" s="143" t="s">
        <v>30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47"/>
    </row>
    <row r="4" spans="1:14" ht="18" x14ac:dyDescent="0.25">
      <c r="A4" s="5"/>
      <c r="B4" s="5"/>
      <c r="C4" s="5"/>
      <c r="D4" s="5"/>
      <c r="E4" s="5"/>
      <c r="F4" s="28"/>
      <c r="G4" s="5"/>
      <c r="H4" s="28"/>
      <c r="I4" s="28"/>
      <c r="J4" s="28"/>
      <c r="K4" s="6"/>
      <c r="L4" s="6"/>
      <c r="M4" s="6"/>
      <c r="N4" s="6"/>
    </row>
    <row r="5" spans="1:14" ht="51" x14ac:dyDescent="0.25">
      <c r="A5" s="187" t="s">
        <v>32</v>
      </c>
      <c r="B5" s="188"/>
      <c r="C5" s="189"/>
      <c r="D5" s="23" t="s">
        <v>33</v>
      </c>
      <c r="E5" s="82" t="s">
        <v>12</v>
      </c>
      <c r="F5" s="138" t="s">
        <v>71</v>
      </c>
      <c r="G5" s="82" t="s">
        <v>13</v>
      </c>
      <c r="H5" s="89" t="s">
        <v>72</v>
      </c>
      <c r="I5" s="82" t="s">
        <v>70</v>
      </c>
      <c r="J5" s="89" t="s">
        <v>73</v>
      </c>
      <c r="K5" s="82" t="s">
        <v>47</v>
      </c>
      <c r="L5" s="89" t="s">
        <v>75</v>
      </c>
      <c r="M5" s="82" t="s">
        <v>48</v>
      </c>
      <c r="N5" s="89" t="s">
        <v>74</v>
      </c>
    </row>
    <row r="6" spans="1:14" s="58" customFormat="1" x14ac:dyDescent="0.25">
      <c r="A6" s="181" t="s">
        <v>55</v>
      </c>
      <c r="B6" s="182"/>
      <c r="C6" s="183"/>
      <c r="D6" s="50" t="s">
        <v>56</v>
      </c>
      <c r="E6" s="83">
        <f>E7+E10</f>
        <v>6615703</v>
      </c>
      <c r="F6" s="139">
        <f>E6/7.5345</f>
        <v>878054.68179706682</v>
      </c>
      <c r="G6" s="83">
        <f>G7+G10</f>
        <v>6576000</v>
      </c>
      <c r="H6" s="92">
        <f>G6/7.5345</f>
        <v>872785.18813458085</v>
      </c>
      <c r="I6" s="83">
        <f>I7+I10</f>
        <v>7500000</v>
      </c>
      <c r="J6" s="90">
        <f>I6/7.5345</f>
        <v>995421.06310969533</v>
      </c>
      <c r="K6" s="83">
        <f>K7+K10</f>
        <v>7530000</v>
      </c>
      <c r="L6" s="90">
        <f>K6/7.5345</f>
        <v>999402.74736213416</v>
      </c>
      <c r="M6" s="83">
        <f>M7+M10</f>
        <v>7560000</v>
      </c>
      <c r="N6" s="90">
        <f>M6/7.5345</f>
        <v>1003384.4316145729</v>
      </c>
    </row>
    <row r="7" spans="1:14" s="45" customFormat="1" x14ac:dyDescent="0.25">
      <c r="A7" s="178">
        <v>3</v>
      </c>
      <c r="B7" s="179"/>
      <c r="C7" s="180"/>
      <c r="D7" s="59" t="s">
        <v>21</v>
      </c>
      <c r="E7" s="71">
        <f>E8+E9</f>
        <v>6105000</v>
      </c>
      <c r="F7" s="139">
        <f>E7/7.5345</f>
        <v>810272.745371292</v>
      </c>
      <c r="G7" s="71">
        <f>G8+G9</f>
        <v>6176000</v>
      </c>
      <c r="H7" s="92">
        <f t="shared" ref="H7:J59" si="0">G7/7.5345</f>
        <v>819696.06476873043</v>
      </c>
      <c r="I7" s="71">
        <f>I8+I9</f>
        <v>7100000</v>
      </c>
      <c r="J7" s="90">
        <f t="shared" ref="J7:L59" si="1">I7/7.5345</f>
        <v>942331.93974384491</v>
      </c>
      <c r="K7" s="71">
        <f>K8+K9</f>
        <v>7130000</v>
      </c>
      <c r="L7" s="90">
        <f t="shared" si="1"/>
        <v>946313.62399628374</v>
      </c>
      <c r="M7" s="71">
        <f>M8+M9</f>
        <v>7160000</v>
      </c>
      <c r="N7" s="90">
        <f t="shared" ref="N7" si="2">M7/7.5345</f>
        <v>950295.30824872246</v>
      </c>
    </row>
    <row r="8" spans="1:14" x14ac:dyDescent="0.25">
      <c r="A8" s="175">
        <v>31</v>
      </c>
      <c r="B8" s="176"/>
      <c r="C8" s="177"/>
      <c r="D8" s="32" t="s">
        <v>22</v>
      </c>
      <c r="E8" s="85">
        <v>5797000</v>
      </c>
      <c r="F8" s="140">
        <f t="shared" ref="F8:F59" si="3">E8/7.5345</f>
        <v>769394.12037958717</v>
      </c>
      <c r="G8" s="85">
        <v>5875000</v>
      </c>
      <c r="H8" s="130">
        <f t="shared" si="0"/>
        <v>779746.49943592807</v>
      </c>
      <c r="I8" s="85">
        <v>6670000</v>
      </c>
      <c r="J8" s="91">
        <f t="shared" si="1"/>
        <v>885261.13212555577</v>
      </c>
      <c r="K8" s="85">
        <v>6700000</v>
      </c>
      <c r="L8" s="91">
        <f t="shared" si="1"/>
        <v>889242.81637799449</v>
      </c>
      <c r="M8" s="85">
        <v>6730000</v>
      </c>
      <c r="N8" s="91">
        <f t="shared" ref="N8" si="4">M8/7.5345</f>
        <v>893224.50063043332</v>
      </c>
    </row>
    <row r="9" spans="1:14" x14ac:dyDescent="0.25">
      <c r="A9" s="175">
        <v>32</v>
      </c>
      <c r="B9" s="176"/>
      <c r="C9" s="177"/>
      <c r="D9" s="32" t="s">
        <v>34</v>
      </c>
      <c r="E9" s="85">
        <v>308000</v>
      </c>
      <c r="F9" s="140">
        <f t="shared" si="3"/>
        <v>40878.624991704819</v>
      </c>
      <c r="G9" s="85">
        <v>301000</v>
      </c>
      <c r="H9" s="130">
        <f t="shared" si="0"/>
        <v>39949.565332802442</v>
      </c>
      <c r="I9" s="85">
        <v>430000</v>
      </c>
      <c r="J9" s="91">
        <f t="shared" si="1"/>
        <v>57070.807618289196</v>
      </c>
      <c r="K9" s="85">
        <v>430000</v>
      </c>
      <c r="L9" s="91">
        <f t="shared" si="1"/>
        <v>57070.807618289196</v>
      </c>
      <c r="M9" s="85">
        <v>430000</v>
      </c>
      <c r="N9" s="91">
        <f t="shared" ref="N9" si="5">M9/7.5345</f>
        <v>57070.807618289196</v>
      </c>
    </row>
    <row r="10" spans="1:14" s="45" customFormat="1" ht="25.5" x14ac:dyDescent="0.25">
      <c r="A10" s="178">
        <v>4</v>
      </c>
      <c r="B10" s="179"/>
      <c r="C10" s="180"/>
      <c r="D10" s="59" t="s">
        <v>23</v>
      </c>
      <c r="E10" s="71">
        <f>E11</f>
        <v>510703</v>
      </c>
      <c r="F10" s="139">
        <f t="shared" si="3"/>
        <v>67781.936425774766</v>
      </c>
      <c r="G10" s="71">
        <f>G11</f>
        <v>400000</v>
      </c>
      <c r="H10" s="92">
        <f t="shared" si="0"/>
        <v>53089.123365850421</v>
      </c>
      <c r="I10" s="71">
        <f>I11</f>
        <v>400000</v>
      </c>
      <c r="J10" s="90">
        <f t="shared" si="1"/>
        <v>53089.123365850421</v>
      </c>
      <c r="K10" s="71">
        <f>K11</f>
        <v>400000</v>
      </c>
      <c r="L10" s="90">
        <f t="shared" si="1"/>
        <v>53089.123365850421</v>
      </c>
      <c r="M10" s="71">
        <f>M11</f>
        <v>400000</v>
      </c>
      <c r="N10" s="90">
        <f t="shared" ref="N10" si="6">M10/7.5345</f>
        <v>53089.123365850421</v>
      </c>
    </row>
    <row r="11" spans="1:14" ht="25.5" x14ac:dyDescent="0.25">
      <c r="A11" s="175">
        <v>42</v>
      </c>
      <c r="B11" s="176"/>
      <c r="C11" s="177"/>
      <c r="D11" s="32" t="s">
        <v>51</v>
      </c>
      <c r="E11" s="85">
        <v>510703</v>
      </c>
      <c r="F11" s="140">
        <f t="shared" si="3"/>
        <v>67781.936425774766</v>
      </c>
      <c r="G11" s="85">
        <v>400000</v>
      </c>
      <c r="H11" s="130">
        <f t="shared" si="0"/>
        <v>53089.123365850421</v>
      </c>
      <c r="I11" s="85">
        <v>400000</v>
      </c>
      <c r="J11" s="91">
        <f t="shared" si="1"/>
        <v>53089.123365850421</v>
      </c>
      <c r="K11" s="85">
        <v>400000</v>
      </c>
      <c r="L11" s="91">
        <f t="shared" si="1"/>
        <v>53089.123365850421</v>
      </c>
      <c r="M11" s="85">
        <v>400000</v>
      </c>
      <c r="N11" s="91">
        <f t="shared" ref="N11" si="7">M11/7.5345</f>
        <v>53089.123365850421</v>
      </c>
    </row>
    <row r="12" spans="1:14" s="58" customFormat="1" ht="38.25" x14ac:dyDescent="0.25">
      <c r="A12" s="181" t="s">
        <v>57</v>
      </c>
      <c r="B12" s="182"/>
      <c r="C12" s="183"/>
      <c r="D12" s="50" t="s">
        <v>67</v>
      </c>
      <c r="E12" s="83">
        <f>E13+E16</f>
        <v>1001786</v>
      </c>
      <c r="F12" s="139">
        <f t="shared" si="3"/>
        <v>132959.85135045456</v>
      </c>
      <c r="G12" s="83">
        <f>G13+G16</f>
        <v>1105000</v>
      </c>
      <c r="H12" s="92">
        <f t="shared" si="0"/>
        <v>146658.70329816177</v>
      </c>
      <c r="I12" s="83">
        <f>I13+I16</f>
        <v>1140000</v>
      </c>
      <c r="J12" s="90">
        <f t="shared" si="1"/>
        <v>151304.00159267368</v>
      </c>
      <c r="K12" s="83">
        <f>K13+K16</f>
        <v>1145000</v>
      </c>
      <c r="L12" s="90">
        <f t="shared" si="1"/>
        <v>151967.61563474682</v>
      </c>
      <c r="M12" s="83">
        <f>M13+M16</f>
        <v>1150000</v>
      </c>
      <c r="N12" s="90">
        <f t="shared" ref="N12" si="8">M12/7.5345</f>
        <v>152631.22967681996</v>
      </c>
    </row>
    <row r="13" spans="1:14" s="45" customFormat="1" x14ac:dyDescent="0.25">
      <c r="A13" s="178">
        <v>3</v>
      </c>
      <c r="B13" s="179"/>
      <c r="C13" s="180"/>
      <c r="D13" s="59" t="s">
        <v>21</v>
      </c>
      <c r="E13" s="71">
        <f>E14+E15</f>
        <v>243711</v>
      </c>
      <c r="F13" s="139">
        <f t="shared" si="3"/>
        <v>32346.008361536929</v>
      </c>
      <c r="G13" s="71">
        <f>G14+G15</f>
        <v>280000</v>
      </c>
      <c r="H13" s="92">
        <f t="shared" si="0"/>
        <v>37162.386356095296</v>
      </c>
      <c r="I13" s="71">
        <f>I14+I15</f>
        <v>310000</v>
      </c>
      <c r="J13" s="90">
        <f t="shared" si="1"/>
        <v>41144.070608534072</v>
      </c>
      <c r="K13" s="71">
        <f>K14+K15</f>
        <v>315000</v>
      </c>
      <c r="L13" s="90">
        <f t="shared" si="1"/>
        <v>41807.684650607203</v>
      </c>
      <c r="M13" s="71">
        <f>M14+M15</f>
        <v>320000</v>
      </c>
      <c r="N13" s="90">
        <f t="shared" ref="N13" si="9">M13/7.5345</f>
        <v>42471.298692680335</v>
      </c>
    </row>
    <row r="14" spans="1:14" x14ac:dyDescent="0.25">
      <c r="A14" s="175">
        <v>31</v>
      </c>
      <c r="B14" s="176"/>
      <c r="C14" s="177"/>
      <c r="D14" s="42" t="s">
        <v>22</v>
      </c>
      <c r="E14" s="85">
        <v>156855</v>
      </c>
      <c r="F14" s="140">
        <f t="shared" si="3"/>
        <v>20818.23611387617</v>
      </c>
      <c r="G14" s="85">
        <v>237000</v>
      </c>
      <c r="H14" s="130">
        <f t="shared" si="0"/>
        <v>31455.305594266374</v>
      </c>
      <c r="I14" s="85">
        <v>220500</v>
      </c>
      <c r="J14" s="91">
        <f t="shared" si="1"/>
        <v>29265.379255425043</v>
      </c>
      <c r="K14" s="85">
        <v>225000</v>
      </c>
      <c r="L14" s="91">
        <f t="shared" si="1"/>
        <v>29862.631893290862</v>
      </c>
      <c r="M14" s="85">
        <v>230000</v>
      </c>
      <c r="N14" s="91">
        <f t="shared" ref="N14" si="10">M14/7.5345</f>
        <v>30526.24593536399</v>
      </c>
    </row>
    <row r="15" spans="1:14" x14ac:dyDescent="0.25">
      <c r="A15" s="175">
        <v>32</v>
      </c>
      <c r="B15" s="176"/>
      <c r="C15" s="177"/>
      <c r="D15" s="42" t="s">
        <v>34</v>
      </c>
      <c r="E15" s="85">
        <v>86856</v>
      </c>
      <c r="F15" s="140">
        <f t="shared" si="3"/>
        <v>11527.77224766076</v>
      </c>
      <c r="G15" s="85">
        <v>43000</v>
      </c>
      <c r="H15" s="130">
        <f t="shared" si="0"/>
        <v>5707.08076182892</v>
      </c>
      <c r="I15" s="85">
        <v>89500</v>
      </c>
      <c r="J15" s="91">
        <f t="shared" si="1"/>
        <v>11878.69135310903</v>
      </c>
      <c r="K15" s="85">
        <v>90000</v>
      </c>
      <c r="L15" s="91">
        <f t="shared" si="1"/>
        <v>11945.052757316344</v>
      </c>
      <c r="M15" s="85">
        <v>90000</v>
      </c>
      <c r="N15" s="91">
        <f t="shared" ref="N15" si="11">M15/7.5345</f>
        <v>11945.052757316344</v>
      </c>
    </row>
    <row r="16" spans="1:14" s="45" customFormat="1" ht="25.5" x14ac:dyDescent="0.25">
      <c r="A16" s="178">
        <v>4</v>
      </c>
      <c r="B16" s="179"/>
      <c r="C16" s="180"/>
      <c r="D16" s="59" t="s">
        <v>23</v>
      </c>
      <c r="E16" s="71">
        <f>E17</f>
        <v>758075</v>
      </c>
      <c r="F16" s="139">
        <f t="shared" si="3"/>
        <v>100613.84298891763</v>
      </c>
      <c r="G16" s="71">
        <f>G17</f>
        <v>825000</v>
      </c>
      <c r="H16" s="92">
        <f t="shared" si="0"/>
        <v>109496.31694206649</v>
      </c>
      <c r="I16" s="71">
        <f>I17</f>
        <v>830000</v>
      </c>
      <c r="J16" s="90">
        <f t="shared" si="1"/>
        <v>110159.93098413962</v>
      </c>
      <c r="K16" s="71">
        <f>K17</f>
        <v>830000</v>
      </c>
      <c r="L16" s="90">
        <f t="shared" si="1"/>
        <v>110159.93098413962</v>
      </c>
      <c r="M16" s="71">
        <f>M17</f>
        <v>830000</v>
      </c>
      <c r="N16" s="90">
        <f t="shared" ref="N16" si="12">M16/7.5345</f>
        <v>110159.93098413962</v>
      </c>
    </row>
    <row r="17" spans="1:14" ht="25.5" x14ac:dyDescent="0.25">
      <c r="A17" s="175">
        <v>42</v>
      </c>
      <c r="B17" s="176"/>
      <c r="C17" s="177"/>
      <c r="D17" s="42" t="s">
        <v>51</v>
      </c>
      <c r="E17" s="85">
        <v>758075</v>
      </c>
      <c r="F17" s="140">
        <f t="shared" si="3"/>
        <v>100613.84298891763</v>
      </c>
      <c r="G17" s="85">
        <v>825000</v>
      </c>
      <c r="H17" s="130">
        <f t="shared" si="0"/>
        <v>109496.31694206649</v>
      </c>
      <c r="I17" s="85">
        <v>830000</v>
      </c>
      <c r="J17" s="91">
        <f t="shared" si="1"/>
        <v>110159.93098413962</v>
      </c>
      <c r="K17" s="85">
        <v>830000</v>
      </c>
      <c r="L17" s="91">
        <f t="shared" si="1"/>
        <v>110159.93098413962</v>
      </c>
      <c r="M17" s="85">
        <v>830000</v>
      </c>
      <c r="N17" s="91">
        <f t="shared" ref="N17" si="13">M17/7.5345</f>
        <v>110159.93098413962</v>
      </c>
    </row>
    <row r="18" spans="1:14" s="58" customFormat="1" x14ac:dyDescent="0.25">
      <c r="A18" s="181" t="s">
        <v>58</v>
      </c>
      <c r="B18" s="182"/>
      <c r="C18" s="183"/>
      <c r="D18" s="50" t="s">
        <v>59</v>
      </c>
      <c r="E18" s="83">
        <f>E19+E23</f>
        <v>48596</v>
      </c>
      <c r="F18" s="139">
        <f t="shared" si="3"/>
        <v>6449.7975977171673</v>
      </c>
      <c r="G18" s="83">
        <f>G19+G23</f>
        <v>55000</v>
      </c>
      <c r="H18" s="92">
        <f t="shared" si="0"/>
        <v>7299.7544628044325</v>
      </c>
      <c r="I18" s="72">
        <f>I19+I23</f>
        <v>53000</v>
      </c>
      <c r="J18" s="90">
        <f t="shared" si="1"/>
        <v>7034.3088459751807</v>
      </c>
      <c r="K18" s="83">
        <f>K19+K23</f>
        <v>55000</v>
      </c>
      <c r="L18" s="90">
        <f t="shared" si="1"/>
        <v>7299.7544628044325</v>
      </c>
      <c r="M18" s="83">
        <f>M19+M23</f>
        <v>55000</v>
      </c>
      <c r="N18" s="90">
        <f t="shared" ref="N18" si="14">M18/7.5345</f>
        <v>7299.7544628044325</v>
      </c>
    </row>
    <row r="19" spans="1:14" s="45" customFormat="1" x14ac:dyDescent="0.25">
      <c r="A19" s="178">
        <v>3</v>
      </c>
      <c r="B19" s="179"/>
      <c r="C19" s="180"/>
      <c r="D19" s="59" t="s">
        <v>21</v>
      </c>
      <c r="E19" s="71">
        <f>E20+E21</f>
        <v>48596</v>
      </c>
      <c r="F19" s="139">
        <f t="shared" si="3"/>
        <v>6449.7975977171673</v>
      </c>
      <c r="G19" s="71">
        <f>G20+G21+G22</f>
        <v>55000</v>
      </c>
      <c r="H19" s="92">
        <f t="shared" si="0"/>
        <v>7299.7544628044325</v>
      </c>
      <c r="I19" s="72">
        <f>I20+I21+I22</f>
        <v>53000</v>
      </c>
      <c r="J19" s="90">
        <f t="shared" si="1"/>
        <v>7034.3088459751807</v>
      </c>
      <c r="K19" s="71">
        <f>K20+K21+K22</f>
        <v>55000</v>
      </c>
      <c r="L19" s="90">
        <f t="shared" si="1"/>
        <v>7299.7544628044325</v>
      </c>
      <c r="M19" s="71">
        <f>M20+M21+M22</f>
        <v>55000</v>
      </c>
      <c r="N19" s="90">
        <f t="shared" ref="N19" si="15">M19/7.5345</f>
        <v>7299.7544628044325</v>
      </c>
    </row>
    <row r="20" spans="1:14" x14ac:dyDescent="0.25">
      <c r="A20" s="175">
        <v>31</v>
      </c>
      <c r="B20" s="176"/>
      <c r="C20" s="177"/>
      <c r="D20" s="42" t="s">
        <v>22</v>
      </c>
      <c r="E20" s="85">
        <v>0</v>
      </c>
      <c r="F20" s="140">
        <f t="shared" si="3"/>
        <v>0</v>
      </c>
      <c r="G20" s="85"/>
      <c r="H20" s="130">
        <f t="shared" si="0"/>
        <v>0</v>
      </c>
      <c r="I20" s="87">
        <v>0</v>
      </c>
      <c r="J20" s="91">
        <f t="shared" si="1"/>
        <v>0</v>
      </c>
      <c r="K20" s="85">
        <v>0</v>
      </c>
      <c r="L20" s="91">
        <f t="shared" si="1"/>
        <v>0</v>
      </c>
      <c r="M20" s="85">
        <v>0</v>
      </c>
      <c r="N20" s="91">
        <f t="shared" ref="N20" si="16">M20/7.5345</f>
        <v>0</v>
      </c>
    </row>
    <row r="21" spans="1:14" x14ac:dyDescent="0.25">
      <c r="A21" s="175">
        <v>32</v>
      </c>
      <c r="B21" s="176"/>
      <c r="C21" s="177"/>
      <c r="D21" s="42" t="s">
        <v>34</v>
      </c>
      <c r="E21" s="85">
        <v>48596</v>
      </c>
      <c r="F21" s="140">
        <f t="shared" si="3"/>
        <v>6449.7975977171673</v>
      </c>
      <c r="G21" s="85">
        <v>55000</v>
      </c>
      <c r="H21" s="130">
        <f t="shared" si="0"/>
        <v>7299.7544628044325</v>
      </c>
      <c r="I21" s="87">
        <v>53000</v>
      </c>
      <c r="J21" s="91">
        <f t="shared" si="1"/>
        <v>7034.3088459751807</v>
      </c>
      <c r="K21" s="85">
        <v>55000</v>
      </c>
      <c r="L21" s="91">
        <f t="shared" si="1"/>
        <v>7299.7544628044325</v>
      </c>
      <c r="M21" s="85">
        <v>55000</v>
      </c>
      <c r="N21" s="91">
        <f t="shared" ref="N21" si="17">M21/7.5345</f>
        <v>7299.7544628044325</v>
      </c>
    </row>
    <row r="22" spans="1:14" x14ac:dyDescent="0.25">
      <c r="A22" s="175">
        <v>34</v>
      </c>
      <c r="B22" s="176"/>
      <c r="C22" s="177"/>
      <c r="D22" s="42" t="s">
        <v>66</v>
      </c>
      <c r="E22" s="85">
        <v>0</v>
      </c>
      <c r="F22" s="140">
        <f t="shared" si="3"/>
        <v>0</v>
      </c>
      <c r="G22" s="85"/>
      <c r="H22" s="130">
        <f t="shared" si="0"/>
        <v>0</v>
      </c>
      <c r="I22" s="87">
        <v>0</v>
      </c>
      <c r="J22" s="91">
        <f t="shared" si="1"/>
        <v>0</v>
      </c>
      <c r="K22" s="85">
        <v>0</v>
      </c>
      <c r="L22" s="91">
        <f t="shared" si="1"/>
        <v>0</v>
      </c>
      <c r="M22" s="85">
        <v>0</v>
      </c>
      <c r="N22" s="91">
        <f t="shared" ref="N22" si="18">M22/7.5345</f>
        <v>0</v>
      </c>
    </row>
    <row r="23" spans="1:14" s="45" customFormat="1" ht="25.5" x14ac:dyDescent="0.25">
      <c r="A23" s="178">
        <v>4</v>
      </c>
      <c r="B23" s="179"/>
      <c r="C23" s="180"/>
      <c r="D23" s="59" t="s">
        <v>23</v>
      </c>
      <c r="E23" s="71">
        <f>E24</f>
        <v>0</v>
      </c>
      <c r="F23" s="139">
        <f t="shared" si="3"/>
        <v>0</v>
      </c>
      <c r="G23" s="71">
        <f>G24</f>
        <v>0</v>
      </c>
      <c r="H23" s="92">
        <f t="shared" si="0"/>
        <v>0</v>
      </c>
      <c r="I23" s="72">
        <f>I24</f>
        <v>0</v>
      </c>
      <c r="J23" s="90">
        <f t="shared" si="1"/>
        <v>0</v>
      </c>
      <c r="K23" s="71">
        <f>K24</f>
        <v>0</v>
      </c>
      <c r="L23" s="90">
        <f t="shared" si="1"/>
        <v>0</v>
      </c>
      <c r="M23" s="71">
        <f>M24</f>
        <v>0</v>
      </c>
      <c r="N23" s="90">
        <f t="shared" ref="N23" si="19">M23/7.5345</f>
        <v>0</v>
      </c>
    </row>
    <row r="24" spans="1:14" ht="25.5" x14ac:dyDescent="0.25">
      <c r="A24" s="175">
        <v>42</v>
      </c>
      <c r="B24" s="176"/>
      <c r="C24" s="177"/>
      <c r="D24" s="42" t="s">
        <v>51</v>
      </c>
      <c r="E24" s="85">
        <v>0</v>
      </c>
      <c r="F24" s="140">
        <f t="shared" si="3"/>
        <v>0</v>
      </c>
      <c r="G24" s="85"/>
      <c r="H24" s="130">
        <f t="shared" si="0"/>
        <v>0</v>
      </c>
      <c r="I24" s="87">
        <v>0</v>
      </c>
      <c r="J24" s="91">
        <f t="shared" si="1"/>
        <v>0</v>
      </c>
      <c r="K24" s="85">
        <v>0</v>
      </c>
      <c r="L24" s="91">
        <f t="shared" si="1"/>
        <v>0</v>
      </c>
      <c r="M24" s="85">
        <v>0</v>
      </c>
      <c r="N24" s="91">
        <f t="shared" ref="N24" si="20">M24/7.5345</f>
        <v>0</v>
      </c>
    </row>
    <row r="25" spans="1:14" s="58" customFormat="1" ht="25.5" x14ac:dyDescent="0.25">
      <c r="A25" s="181" t="s">
        <v>60</v>
      </c>
      <c r="B25" s="182"/>
      <c r="C25" s="183"/>
      <c r="D25" s="50" t="s">
        <v>61</v>
      </c>
      <c r="E25" s="83">
        <f>E26+E29</f>
        <v>0</v>
      </c>
      <c r="F25" s="139">
        <f t="shared" si="3"/>
        <v>0</v>
      </c>
      <c r="G25" s="83">
        <f>G26+G29</f>
        <v>0</v>
      </c>
      <c r="H25" s="92">
        <f t="shared" si="0"/>
        <v>0</v>
      </c>
      <c r="I25" s="72">
        <f>I26+I29</f>
        <v>0</v>
      </c>
      <c r="J25" s="90">
        <f t="shared" si="1"/>
        <v>0</v>
      </c>
      <c r="K25" s="83">
        <f>K26+K29</f>
        <v>0</v>
      </c>
      <c r="L25" s="90">
        <f t="shared" si="1"/>
        <v>0</v>
      </c>
      <c r="M25" s="83">
        <f>M26+M29</f>
        <v>0</v>
      </c>
      <c r="N25" s="90">
        <f t="shared" ref="N25" si="21">M25/7.5345</f>
        <v>0</v>
      </c>
    </row>
    <row r="26" spans="1:14" s="45" customFormat="1" x14ac:dyDescent="0.25">
      <c r="A26" s="178">
        <v>3</v>
      </c>
      <c r="B26" s="179"/>
      <c r="C26" s="180"/>
      <c r="D26" s="59" t="s">
        <v>21</v>
      </c>
      <c r="E26" s="71">
        <f>E27+E28</f>
        <v>0</v>
      </c>
      <c r="F26" s="139">
        <f t="shared" si="3"/>
        <v>0</v>
      </c>
      <c r="G26" s="71">
        <f>G27+G28</f>
        <v>0</v>
      </c>
      <c r="H26" s="92">
        <f t="shared" si="0"/>
        <v>0</v>
      </c>
      <c r="I26" s="72">
        <f>I27+I28</f>
        <v>0</v>
      </c>
      <c r="J26" s="90">
        <f t="shared" si="1"/>
        <v>0</v>
      </c>
      <c r="K26" s="71">
        <f>K27+K28</f>
        <v>0</v>
      </c>
      <c r="L26" s="90">
        <f t="shared" si="1"/>
        <v>0</v>
      </c>
      <c r="M26" s="71">
        <f>M27+M28</f>
        <v>0</v>
      </c>
      <c r="N26" s="90">
        <f t="shared" ref="N26" si="22">M26/7.5345</f>
        <v>0</v>
      </c>
    </row>
    <row r="27" spans="1:14" x14ac:dyDescent="0.25">
      <c r="A27" s="175">
        <v>31</v>
      </c>
      <c r="B27" s="176"/>
      <c r="C27" s="177"/>
      <c r="D27" s="42" t="s">
        <v>22</v>
      </c>
      <c r="E27" s="85">
        <v>0</v>
      </c>
      <c r="F27" s="140">
        <f t="shared" si="3"/>
        <v>0</v>
      </c>
      <c r="G27" s="85">
        <v>0</v>
      </c>
      <c r="H27" s="130">
        <f t="shared" si="0"/>
        <v>0</v>
      </c>
      <c r="I27" s="87">
        <v>0</v>
      </c>
      <c r="J27" s="91">
        <f t="shared" si="1"/>
        <v>0</v>
      </c>
      <c r="K27" s="85">
        <v>0</v>
      </c>
      <c r="L27" s="91">
        <f t="shared" si="1"/>
        <v>0</v>
      </c>
      <c r="M27" s="85">
        <v>0</v>
      </c>
      <c r="N27" s="91">
        <f t="shared" ref="N27" si="23">M27/7.5345</f>
        <v>0</v>
      </c>
    </row>
    <row r="28" spans="1:14" x14ac:dyDescent="0.25">
      <c r="A28" s="175">
        <v>32</v>
      </c>
      <c r="B28" s="176"/>
      <c r="C28" s="177"/>
      <c r="D28" s="42" t="s">
        <v>34</v>
      </c>
      <c r="E28" s="85">
        <v>0</v>
      </c>
      <c r="F28" s="140">
        <f t="shared" si="3"/>
        <v>0</v>
      </c>
      <c r="G28" s="85">
        <v>0</v>
      </c>
      <c r="H28" s="130">
        <f t="shared" si="0"/>
        <v>0</v>
      </c>
      <c r="I28" s="87">
        <v>0</v>
      </c>
      <c r="J28" s="91">
        <f t="shared" si="1"/>
        <v>0</v>
      </c>
      <c r="K28" s="85">
        <v>0</v>
      </c>
      <c r="L28" s="91">
        <f t="shared" si="1"/>
        <v>0</v>
      </c>
      <c r="M28" s="85">
        <v>0</v>
      </c>
      <c r="N28" s="91">
        <f t="shared" ref="N28" si="24">M28/7.5345</f>
        <v>0</v>
      </c>
    </row>
    <row r="29" spans="1:14" s="45" customFormat="1" ht="25.5" x14ac:dyDescent="0.25">
      <c r="A29" s="178">
        <v>4</v>
      </c>
      <c r="B29" s="179"/>
      <c r="C29" s="180"/>
      <c r="D29" s="59" t="s">
        <v>23</v>
      </c>
      <c r="E29" s="71">
        <f>E30</f>
        <v>0</v>
      </c>
      <c r="F29" s="139">
        <f t="shared" si="3"/>
        <v>0</v>
      </c>
      <c r="G29" s="71">
        <f>G30</f>
        <v>0</v>
      </c>
      <c r="H29" s="92">
        <f t="shared" si="0"/>
        <v>0</v>
      </c>
      <c r="I29" s="72">
        <f>I30</f>
        <v>0</v>
      </c>
      <c r="J29" s="90">
        <f t="shared" si="1"/>
        <v>0</v>
      </c>
      <c r="K29" s="71">
        <f>K30</f>
        <v>0</v>
      </c>
      <c r="L29" s="90">
        <f t="shared" si="1"/>
        <v>0</v>
      </c>
      <c r="M29" s="71">
        <f>M30</f>
        <v>0</v>
      </c>
      <c r="N29" s="90">
        <f t="shared" ref="N29" si="25">M29/7.5345</f>
        <v>0</v>
      </c>
    </row>
    <row r="30" spans="1:14" ht="25.5" x14ac:dyDescent="0.25">
      <c r="A30" s="175">
        <v>42</v>
      </c>
      <c r="B30" s="176"/>
      <c r="C30" s="177"/>
      <c r="D30" s="42" t="s">
        <v>51</v>
      </c>
      <c r="E30" s="85"/>
      <c r="F30" s="140">
        <f t="shared" si="3"/>
        <v>0</v>
      </c>
      <c r="G30" s="85"/>
      <c r="H30" s="130">
        <f t="shared" si="0"/>
        <v>0</v>
      </c>
      <c r="I30" s="87">
        <v>0</v>
      </c>
      <c r="J30" s="91">
        <f t="shared" si="1"/>
        <v>0</v>
      </c>
      <c r="K30" s="85">
        <v>0</v>
      </c>
      <c r="L30" s="91">
        <f t="shared" si="1"/>
        <v>0</v>
      </c>
      <c r="M30" s="85">
        <v>0</v>
      </c>
      <c r="N30" s="91">
        <f t="shared" ref="N30" si="26">M30/7.5345</f>
        <v>0</v>
      </c>
    </row>
    <row r="31" spans="1:14" s="58" customFormat="1" x14ac:dyDescent="0.25">
      <c r="A31" s="181" t="s">
        <v>62</v>
      </c>
      <c r="B31" s="182"/>
      <c r="C31" s="183"/>
      <c r="D31" s="50" t="s">
        <v>63</v>
      </c>
      <c r="E31" s="83">
        <f>E32+E36</f>
        <v>1263236</v>
      </c>
      <c r="F31" s="139">
        <f t="shared" si="3"/>
        <v>167660.22961045854</v>
      </c>
      <c r="G31" s="83">
        <f>G32+G36</f>
        <v>1189000</v>
      </c>
      <c r="H31" s="92">
        <f t="shared" si="0"/>
        <v>157807.41920499038</v>
      </c>
      <c r="I31" s="72">
        <f>I32+I36</f>
        <v>1255000</v>
      </c>
      <c r="J31" s="90">
        <f t="shared" si="1"/>
        <v>166567.12456035567</v>
      </c>
      <c r="K31" s="72">
        <f>K32+K36</f>
        <v>1255000</v>
      </c>
      <c r="L31" s="90">
        <f t="shared" si="1"/>
        <v>166567.12456035567</v>
      </c>
      <c r="M31" s="83">
        <f>M32+M36</f>
        <v>1273000</v>
      </c>
      <c r="N31" s="90">
        <f t="shared" ref="N31" si="27">M31/7.5345</f>
        <v>168956.13511181896</v>
      </c>
    </row>
    <row r="32" spans="1:14" s="45" customFormat="1" x14ac:dyDescent="0.25">
      <c r="A32" s="178">
        <v>3</v>
      </c>
      <c r="B32" s="179"/>
      <c r="C32" s="180"/>
      <c r="D32" s="59" t="s">
        <v>21</v>
      </c>
      <c r="E32" s="71">
        <f>E33+E34+E35</f>
        <v>1101423</v>
      </c>
      <c r="F32" s="139">
        <f t="shared" si="3"/>
        <v>146183.95381246266</v>
      </c>
      <c r="G32" s="71">
        <f>G33+G34+G35</f>
        <v>1109000</v>
      </c>
      <c r="H32" s="92">
        <f t="shared" si="0"/>
        <v>147189.59453182027</v>
      </c>
      <c r="I32" s="71">
        <f>I33+I34+I35</f>
        <v>1255000</v>
      </c>
      <c r="J32" s="90">
        <f t="shared" si="1"/>
        <v>166567.12456035567</v>
      </c>
      <c r="K32" s="71">
        <f>K33+K34+K35</f>
        <v>1255000</v>
      </c>
      <c r="L32" s="90">
        <f t="shared" si="1"/>
        <v>166567.12456035567</v>
      </c>
      <c r="M32" s="71">
        <f>M33+M34+M35</f>
        <v>1273000</v>
      </c>
      <c r="N32" s="90">
        <f t="shared" ref="N32" si="28">M32/7.5345</f>
        <v>168956.13511181896</v>
      </c>
    </row>
    <row r="33" spans="1:14" x14ac:dyDescent="0.25">
      <c r="A33" s="175">
        <v>31</v>
      </c>
      <c r="B33" s="176"/>
      <c r="C33" s="177"/>
      <c r="D33" s="42" t="s">
        <v>22</v>
      </c>
      <c r="E33" s="85">
        <v>0</v>
      </c>
      <c r="F33" s="140">
        <f t="shared" si="3"/>
        <v>0</v>
      </c>
      <c r="G33" s="85">
        <v>3000</v>
      </c>
      <c r="H33" s="130">
        <f t="shared" si="0"/>
        <v>398.16842524387812</v>
      </c>
      <c r="I33" s="87">
        <v>0</v>
      </c>
      <c r="J33" s="91">
        <f t="shared" si="1"/>
        <v>0</v>
      </c>
      <c r="K33" s="85">
        <v>0</v>
      </c>
      <c r="L33" s="91">
        <f t="shared" si="1"/>
        <v>0</v>
      </c>
      <c r="M33" s="85">
        <v>0</v>
      </c>
      <c r="N33" s="91">
        <f t="shared" ref="N33" si="29">M33/7.5345</f>
        <v>0</v>
      </c>
    </row>
    <row r="34" spans="1:14" x14ac:dyDescent="0.25">
      <c r="A34" s="175">
        <v>32</v>
      </c>
      <c r="B34" s="176"/>
      <c r="C34" s="177"/>
      <c r="D34" s="42" t="s">
        <v>34</v>
      </c>
      <c r="E34" s="85">
        <v>1086016</v>
      </c>
      <c r="F34" s="140">
        <f t="shared" si="3"/>
        <v>144139.09350321852</v>
      </c>
      <c r="G34" s="85">
        <v>1088000</v>
      </c>
      <c r="H34" s="130">
        <f t="shared" si="0"/>
        <v>144402.41555511314</v>
      </c>
      <c r="I34" s="87">
        <v>1237000</v>
      </c>
      <c r="J34" s="91">
        <f t="shared" si="1"/>
        <v>164178.11400889241</v>
      </c>
      <c r="K34" s="85">
        <v>1237000</v>
      </c>
      <c r="L34" s="91">
        <f t="shared" si="1"/>
        <v>164178.11400889241</v>
      </c>
      <c r="M34" s="85">
        <v>1255000</v>
      </c>
      <c r="N34" s="91">
        <f t="shared" ref="N34:N35" si="30">M34/7.5345</f>
        <v>166567.12456035567</v>
      </c>
    </row>
    <row r="35" spans="1:14" s="45" customFormat="1" x14ac:dyDescent="0.25">
      <c r="A35" s="175">
        <v>34</v>
      </c>
      <c r="B35" s="176"/>
      <c r="C35" s="177"/>
      <c r="D35" s="42" t="s">
        <v>66</v>
      </c>
      <c r="E35" s="85">
        <v>15407</v>
      </c>
      <c r="F35" s="140">
        <f t="shared" ref="F35" si="31">E35/7.5345</f>
        <v>2044.8603092441435</v>
      </c>
      <c r="G35" s="85">
        <v>18000</v>
      </c>
      <c r="H35" s="130">
        <f t="shared" ref="H35" si="32">G35/7.5345</f>
        <v>2389.0105514632687</v>
      </c>
      <c r="I35" s="87">
        <v>18000</v>
      </c>
      <c r="J35" s="91">
        <f t="shared" ref="J35" si="33">I35/7.5345</f>
        <v>2389.0105514632687</v>
      </c>
      <c r="K35" s="85">
        <v>18000</v>
      </c>
      <c r="L35" s="91">
        <f t="shared" ref="L35" si="34">K35/7.5345</f>
        <v>2389.0105514632687</v>
      </c>
      <c r="M35" s="85">
        <v>18000</v>
      </c>
      <c r="N35" s="91">
        <f t="shared" si="30"/>
        <v>2389.0105514632687</v>
      </c>
    </row>
    <row r="36" spans="1:14" ht="25.5" x14ac:dyDescent="0.25">
      <c r="A36" s="178">
        <v>4</v>
      </c>
      <c r="B36" s="179"/>
      <c r="C36" s="180"/>
      <c r="D36" s="63" t="s">
        <v>23</v>
      </c>
      <c r="E36" s="71">
        <f>E37</f>
        <v>161813</v>
      </c>
      <c r="F36" s="139">
        <f t="shared" si="3"/>
        <v>21476.275797995884</v>
      </c>
      <c r="G36" s="71">
        <f>G37</f>
        <v>80000</v>
      </c>
      <c r="H36" s="92">
        <f t="shared" si="0"/>
        <v>10617.824673170084</v>
      </c>
      <c r="I36" s="72">
        <f>I37</f>
        <v>0</v>
      </c>
      <c r="J36" s="90">
        <f t="shared" si="1"/>
        <v>0</v>
      </c>
      <c r="K36" s="71">
        <f>K37</f>
        <v>0</v>
      </c>
      <c r="L36" s="90">
        <f t="shared" si="1"/>
        <v>0</v>
      </c>
      <c r="M36" s="71">
        <f>M37</f>
        <v>0</v>
      </c>
      <c r="N36" s="90">
        <f t="shared" ref="N36" si="35">M36/7.5345</f>
        <v>0</v>
      </c>
    </row>
    <row r="37" spans="1:14" s="58" customFormat="1" ht="28.5" customHeight="1" x14ac:dyDescent="0.25">
      <c r="A37" s="175">
        <v>42</v>
      </c>
      <c r="B37" s="176"/>
      <c r="C37" s="177"/>
      <c r="D37" s="42" t="s">
        <v>51</v>
      </c>
      <c r="E37" s="85">
        <v>161813</v>
      </c>
      <c r="F37" s="140">
        <f t="shared" si="3"/>
        <v>21476.275797995884</v>
      </c>
      <c r="G37" s="85">
        <v>80000</v>
      </c>
      <c r="H37" s="130">
        <f t="shared" si="0"/>
        <v>10617.824673170084</v>
      </c>
      <c r="I37" s="87">
        <v>0</v>
      </c>
      <c r="J37" s="91">
        <f t="shared" si="1"/>
        <v>0</v>
      </c>
      <c r="K37" s="85">
        <v>0</v>
      </c>
      <c r="L37" s="91">
        <f t="shared" si="1"/>
        <v>0</v>
      </c>
      <c r="M37" s="85">
        <v>0</v>
      </c>
      <c r="N37" s="91">
        <f t="shared" ref="N37" si="36">M37/7.5345</f>
        <v>0</v>
      </c>
    </row>
    <row r="38" spans="1:14" s="58" customFormat="1" ht="28.5" customHeight="1" x14ac:dyDescent="0.25">
      <c r="A38" s="181" t="s">
        <v>79</v>
      </c>
      <c r="B38" s="182"/>
      <c r="C38" s="183"/>
      <c r="D38" s="64" t="s">
        <v>80</v>
      </c>
      <c r="E38" s="83">
        <f>E39+E42</f>
        <v>263853</v>
      </c>
      <c r="F38" s="139">
        <f t="shared" si="3"/>
        <v>35019.311168624328</v>
      </c>
      <c r="G38" s="83">
        <f>G39+G42</f>
        <v>1850000</v>
      </c>
      <c r="H38" s="92">
        <f t="shared" si="0"/>
        <v>245537.1955670582</v>
      </c>
      <c r="I38" s="72">
        <f>I39+I42</f>
        <v>105000</v>
      </c>
      <c r="J38" s="90">
        <f>I38/7.5345</f>
        <v>13935.894883535735</v>
      </c>
      <c r="K38" s="83">
        <f>K39+K42</f>
        <v>0</v>
      </c>
      <c r="L38" s="90">
        <f>K38/7.5345</f>
        <v>0</v>
      </c>
      <c r="M38" s="83">
        <f>M39+M42</f>
        <v>0</v>
      </c>
      <c r="N38" s="90">
        <f>M38/7.5345</f>
        <v>0</v>
      </c>
    </row>
    <row r="39" spans="1:14" s="45" customFormat="1" x14ac:dyDescent="0.25">
      <c r="A39" s="178">
        <v>3</v>
      </c>
      <c r="B39" s="179"/>
      <c r="C39" s="180"/>
      <c r="D39" s="63" t="s">
        <v>21</v>
      </c>
      <c r="E39" s="72">
        <f>E40+E41</f>
        <v>263853</v>
      </c>
      <c r="F39" s="139">
        <f t="shared" si="3"/>
        <v>35019.311168624328</v>
      </c>
      <c r="G39" s="71">
        <f>G40+G41</f>
        <v>1040000</v>
      </c>
      <c r="H39" s="92">
        <f t="shared" si="0"/>
        <v>138031.72075121108</v>
      </c>
      <c r="I39" s="72">
        <f>I40+I41</f>
        <v>105000</v>
      </c>
      <c r="J39" s="90">
        <f t="shared" ref="J39:J43" si="37">I39/7.5345</f>
        <v>13935.894883535735</v>
      </c>
      <c r="K39" s="71">
        <f>K40+K41</f>
        <v>0</v>
      </c>
      <c r="L39" s="90">
        <f t="shared" ref="L39:L43" si="38">K39/7.5345</f>
        <v>0</v>
      </c>
      <c r="M39" s="71">
        <f>M40+M41</f>
        <v>0</v>
      </c>
      <c r="N39" s="90">
        <f t="shared" ref="N39:N43" si="39">M39/7.5345</f>
        <v>0</v>
      </c>
    </row>
    <row r="40" spans="1:14" x14ac:dyDescent="0.25">
      <c r="A40" s="175">
        <v>31</v>
      </c>
      <c r="B40" s="176"/>
      <c r="C40" s="177"/>
      <c r="D40" s="42" t="s">
        <v>22</v>
      </c>
      <c r="E40" s="85">
        <v>96835</v>
      </c>
      <c r="F40" s="140">
        <f t="shared" si="3"/>
        <v>12852.213152830313</v>
      </c>
      <c r="G40" s="85">
        <v>253000</v>
      </c>
      <c r="H40" s="130">
        <f t="shared" si="0"/>
        <v>33578.870528900392</v>
      </c>
      <c r="I40" s="87">
        <v>82000</v>
      </c>
      <c r="J40" s="91">
        <f t="shared" si="37"/>
        <v>10883.270289999336</v>
      </c>
      <c r="K40" s="85">
        <v>0</v>
      </c>
      <c r="L40" s="91">
        <f t="shared" si="38"/>
        <v>0</v>
      </c>
      <c r="M40" s="85">
        <v>0</v>
      </c>
      <c r="N40" s="91">
        <f t="shared" si="39"/>
        <v>0</v>
      </c>
    </row>
    <row r="41" spans="1:14" x14ac:dyDescent="0.25">
      <c r="A41" s="175">
        <v>32</v>
      </c>
      <c r="B41" s="176"/>
      <c r="C41" s="177"/>
      <c r="D41" s="42" t="s">
        <v>34</v>
      </c>
      <c r="E41" s="85">
        <v>167018</v>
      </c>
      <c r="F41" s="140">
        <f t="shared" si="3"/>
        <v>22167.098015794014</v>
      </c>
      <c r="G41" s="85">
        <v>787000</v>
      </c>
      <c r="H41" s="130">
        <f t="shared" si="0"/>
        <v>104452.85022231069</v>
      </c>
      <c r="I41" s="87">
        <v>23000</v>
      </c>
      <c r="J41" s="91">
        <f t="shared" si="37"/>
        <v>3052.6245935363991</v>
      </c>
      <c r="K41" s="85">
        <v>0</v>
      </c>
      <c r="L41" s="91">
        <f t="shared" si="38"/>
        <v>0</v>
      </c>
      <c r="M41" s="85">
        <v>0</v>
      </c>
      <c r="N41" s="91">
        <f t="shared" si="39"/>
        <v>0</v>
      </c>
    </row>
    <row r="42" spans="1:14" s="45" customFormat="1" ht="25.5" x14ac:dyDescent="0.25">
      <c r="A42" s="178">
        <v>4</v>
      </c>
      <c r="B42" s="179"/>
      <c r="C42" s="180"/>
      <c r="D42" s="63" t="s">
        <v>23</v>
      </c>
      <c r="E42" s="71">
        <f>E43</f>
        <v>0</v>
      </c>
      <c r="F42" s="139">
        <f t="shared" si="3"/>
        <v>0</v>
      </c>
      <c r="G42" s="71">
        <f>G43</f>
        <v>810000</v>
      </c>
      <c r="H42" s="92">
        <f t="shared" si="0"/>
        <v>107505.47481584709</v>
      </c>
      <c r="I42" s="72">
        <f>I43</f>
        <v>0</v>
      </c>
      <c r="J42" s="90">
        <f t="shared" si="37"/>
        <v>0</v>
      </c>
      <c r="K42" s="71">
        <f>K43</f>
        <v>0</v>
      </c>
      <c r="L42" s="90">
        <f t="shared" si="38"/>
        <v>0</v>
      </c>
      <c r="M42" s="71">
        <f>M43</f>
        <v>0</v>
      </c>
      <c r="N42" s="90">
        <f t="shared" si="39"/>
        <v>0</v>
      </c>
    </row>
    <row r="43" spans="1:14" ht="25.5" x14ac:dyDescent="0.25">
      <c r="A43" s="175">
        <v>42</v>
      </c>
      <c r="B43" s="176"/>
      <c r="C43" s="177"/>
      <c r="D43" s="42" t="s">
        <v>51</v>
      </c>
      <c r="E43" s="85"/>
      <c r="F43" s="140">
        <f t="shared" si="3"/>
        <v>0</v>
      </c>
      <c r="G43" s="85">
        <v>810000</v>
      </c>
      <c r="H43" s="130">
        <f t="shared" si="0"/>
        <v>107505.47481584709</v>
      </c>
      <c r="I43" s="87">
        <v>0</v>
      </c>
      <c r="J43" s="91">
        <f t="shared" si="37"/>
        <v>0</v>
      </c>
      <c r="K43" s="85">
        <v>0</v>
      </c>
      <c r="L43" s="91">
        <f t="shared" si="38"/>
        <v>0</v>
      </c>
      <c r="M43" s="85">
        <v>0</v>
      </c>
      <c r="N43" s="91">
        <f t="shared" si="39"/>
        <v>0</v>
      </c>
    </row>
    <row r="44" spans="1:14" x14ac:dyDescent="0.25">
      <c r="A44" s="60"/>
      <c r="B44" s="61"/>
      <c r="C44" s="62"/>
      <c r="D44" s="42"/>
      <c r="E44" s="85"/>
      <c r="F44" s="140"/>
      <c r="G44" s="85"/>
      <c r="H44" s="130"/>
      <c r="I44" s="87"/>
      <c r="J44" s="91"/>
      <c r="K44" s="85"/>
      <c r="L44" s="91"/>
      <c r="M44" s="85"/>
      <c r="N44" s="91"/>
    </row>
    <row r="45" spans="1:14" s="45" customFormat="1" x14ac:dyDescent="0.25">
      <c r="A45" s="181" t="s">
        <v>76</v>
      </c>
      <c r="B45" s="182"/>
      <c r="C45" s="183"/>
      <c r="D45" s="54" t="s">
        <v>77</v>
      </c>
      <c r="E45" s="83">
        <f>E46+E49</f>
        <v>191024</v>
      </c>
      <c r="F45" s="92">
        <f t="shared" ref="F45:H50" si="40">E45/7.5345</f>
        <v>25353.241754595525</v>
      </c>
      <c r="G45" s="83">
        <f>G46+G49</f>
        <v>195000</v>
      </c>
      <c r="H45" s="92">
        <f t="shared" si="40"/>
        <v>25880.947640852079</v>
      </c>
      <c r="I45" s="72">
        <f>I46+I49</f>
        <v>145000</v>
      </c>
      <c r="J45" s="90">
        <f>I45/7.5345</f>
        <v>19244.807220120776</v>
      </c>
      <c r="K45" s="83">
        <f>K46+K49</f>
        <v>145000</v>
      </c>
      <c r="L45" s="90">
        <f>K45/7.5345</f>
        <v>19244.807220120776</v>
      </c>
      <c r="M45" s="83">
        <f>M46+M49</f>
        <v>145000</v>
      </c>
      <c r="N45" s="90">
        <f>M45/7.5345</f>
        <v>19244.807220120776</v>
      </c>
    </row>
    <row r="46" spans="1:14" x14ac:dyDescent="0.25">
      <c r="A46" s="178">
        <v>3</v>
      </c>
      <c r="B46" s="179"/>
      <c r="C46" s="180"/>
      <c r="D46" s="59" t="s">
        <v>21</v>
      </c>
      <c r="E46" s="71">
        <f>E47+E48</f>
        <v>35609</v>
      </c>
      <c r="F46" s="139">
        <f t="shared" ref="F46:F50" si="41">E46/7.5345</f>
        <v>4726.126484836419</v>
      </c>
      <c r="G46" s="71">
        <f>G47+G48</f>
        <v>25000</v>
      </c>
      <c r="H46" s="92">
        <f t="shared" si="40"/>
        <v>3318.0702103656513</v>
      </c>
      <c r="I46" s="72">
        <f>I47+I48</f>
        <v>25000</v>
      </c>
      <c r="J46" s="90">
        <f t="shared" ref="J46:J50" si="42">I46/7.5345</f>
        <v>3318.0702103656513</v>
      </c>
      <c r="K46" s="71">
        <f>K47+K48</f>
        <v>25000</v>
      </c>
      <c r="L46" s="90">
        <f t="shared" ref="L46:L50" si="43">K46/7.5345</f>
        <v>3318.0702103656513</v>
      </c>
      <c r="M46" s="71">
        <f>M47+M48</f>
        <v>25000</v>
      </c>
      <c r="N46" s="90">
        <f t="shared" ref="N46:N50" si="44">M46/7.5345</f>
        <v>3318.0702103656513</v>
      </c>
    </row>
    <row r="47" spans="1:14" x14ac:dyDescent="0.25">
      <c r="A47" s="175">
        <v>31</v>
      </c>
      <c r="B47" s="176"/>
      <c r="C47" s="177"/>
      <c r="D47" s="42" t="s">
        <v>22</v>
      </c>
      <c r="E47" s="85">
        <v>0</v>
      </c>
      <c r="F47" s="140">
        <f t="shared" si="41"/>
        <v>0</v>
      </c>
      <c r="G47" s="85">
        <v>0</v>
      </c>
      <c r="H47" s="130">
        <f t="shared" si="40"/>
        <v>0</v>
      </c>
      <c r="I47" s="87">
        <v>0</v>
      </c>
      <c r="J47" s="91">
        <f t="shared" si="42"/>
        <v>0</v>
      </c>
      <c r="K47" s="85">
        <v>0</v>
      </c>
      <c r="L47" s="91">
        <f t="shared" si="43"/>
        <v>0</v>
      </c>
      <c r="M47" s="85">
        <v>0</v>
      </c>
      <c r="N47" s="91">
        <f t="shared" si="44"/>
        <v>0</v>
      </c>
    </row>
    <row r="48" spans="1:14" x14ac:dyDescent="0.25">
      <c r="A48" s="175">
        <v>32</v>
      </c>
      <c r="B48" s="176"/>
      <c r="C48" s="177"/>
      <c r="D48" s="42" t="s">
        <v>34</v>
      </c>
      <c r="E48" s="85">
        <v>35609</v>
      </c>
      <c r="F48" s="140">
        <f t="shared" si="41"/>
        <v>4726.126484836419</v>
      </c>
      <c r="G48" s="85">
        <v>25000</v>
      </c>
      <c r="H48" s="130">
        <f t="shared" si="40"/>
        <v>3318.0702103656513</v>
      </c>
      <c r="I48" s="87">
        <v>25000</v>
      </c>
      <c r="J48" s="91">
        <f t="shared" si="42"/>
        <v>3318.0702103656513</v>
      </c>
      <c r="K48" s="85">
        <v>25000</v>
      </c>
      <c r="L48" s="91">
        <f t="shared" si="43"/>
        <v>3318.0702103656513</v>
      </c>
      <c r="M48" s="85">
        <v>25000</v>
      </c>
      <c r="N48" s="91">
        <f t="shared" si="44"/>
        <v>3318.0702103656513</v>
      </c>
    </row>
    <row r="49" spans="1:14" ht="25.5" x14ac:dyDescent="0.25">
      <c r="A49" s="178">
        <v>4</v>
      </c>
      <c r="B49" s="179"/>
      <c r="C49" s="180"/>
      <c r="D49" s="59" t="s">
        <v>23</v>
      </c>
      <c r="E49" s="71">
        <f>E50</f>
        <v>155415</v>
      </c>
      <c r="F49" s="139">
        <f t="shared" si="41"/>
        <v>20627.115269759106</v>
      </c>
      <c r="G49" s="71">
        <f>G50</f>
        <v>170000</v>
      </c>
      <c r="H49" s="92">
        <f t="shared" si="40"/>
        <v>22562.877430486427</v>
      </c>
      <c r="I49" s="72">
        <f>I50</f>
        <v>120000</v>
      </c>
      <c r="J49" s="90">
        <f t="shared" si="42"/>
        <v>15926.737009755125</v>
      </c>
      <c r="K49" s="71">
        <f>K50</f>
        <v>120000</v>
      </c>
      <c r="L49" s="90">
        <f t="shared" si="43"/>
        <v>15926.737009755125</v>
      </c>
      <c r="M49" s="71">
        <f>M50</f>
        <v>120000</v>
      </c>
      <c r="N49" s="90">
        <f t="shared" si="44"/>
        <v>15926.737009755125</v>
      </c>
    </row>
    <row r="50" spans="1:14" ht="25.5" x14ac:dyDescent="0.25">
      <c r="A50" s="175">
        <v>42</v>
      </c>
      <c r="B50" s="176"/>
      <c r="C50" s="177"/>
      <c r="D50" s="42" t="s">
        <v>51</v>
      </c>
      <c r="E50" s="85">
        <v>155415</v>
      </c>
      <c r="F50" s="140">
        <f t="shared" si="41"/>
        <v>20627.115269759106</v>
      </c>
      <c r="G50" s="85">
        <v>170000</v>
      </c>
      <c r="H50" s="130">
        <f t="shared" si="40"/>
        <v>22562.877430486427</v>
      </c>
      <c r="I50" s="87">
        <v>120000</v>
      </c>
      <c r="J50" s="91">
        <f t="shared" si="42"/>
        <v>15926.737009755125</v>
      </c>
      <c r="K50" s="85">
        <v>120000</v>
      </c>
      <c r="L50" s="91">
        <f t="shared" si="43"/>
        <v>15926.737009755125</v>
      </c>
      <c r="M50" s="85">
        <v>120000</v>
      </c>
      <c r="N50" s="91">
        <f t="shared" si="44"/>
        <v>15926.737009755125</v>
      </c>
    </row>
    <row r="51" spans="1:14" x14ac:dyDescent="0.25">
      <c r="A51" s="51"/>
      <c r="B51" s="52"/>
      <c r="C51" s="53"/>
      <c r="D51" s="42"/>
      <c r="E51" s="85"/>
      <c r="F51" s="140"/>
      <c r="G51" s="85"/>
      <c r="H51" s="130"/>
      <c r="I51" s="87"/>
      <c r="J51" s="91"/>
      <c r="K51" s="85"/>
      <c r="L51" s="91"/>
      <c r="M51" s="85"/>
      <c r="N51" s="91"/>
    </row>
    <row r="52" spans="1:14" ht="15" customHeight="1" x14ac:dyDescent="0.25">
      <c r="A52" s="181" t="s">
        <v>78</v>
      </c>
      <c r="B52" s="182"/>
      <c r="C52" s="183"/>
      <c r="D52" s="50" t="s">
        <v>64</v>
      </c>
      <c r="E52" s="83">
        <f>E53+E56</f>
        <v>10656</v>
      </c>
      <c r="F52" s="139">
        <f t="shared" si="3"/>
        <v>1414.2942464662551</v>
      </c>
      <c r="G52" s="83">
        <f>G53+G56</f>
        <v>0</v>
      </c>
      <c r="H52" s="92">
        <f t="shared" si="0"/>
        <v>0</v>
      </c>
      <c r="I52" s="72">
        <f>I53+I56</f>
        <v>0</v>
      </c>
      <c r="J52" s="90">
        <f>I52/7.5345</f>
        <v>0</v>
      </c>
      <c r="K52" s="83">
        <f>K53+K56</f>
        <v>0</v>
      </c>
      <c r="L52" s="90">
        <f>K52/7.5345</f>
        <v>0</v>
      </c>
      <c r="M52" s="83">
        <f>M53+M56</f>
        <v>0</v>
      </c>
      <c r="N52" s="90">
        <f>M52/7.5345</f>
        <v>0</v>
      </c>
    </row>
    <row r="53" spans="1:14" x14ac:dyDescent="0.25">
      <c r="A53" s="178">
        <v>3</v>
      </c>
      <c r="B53" s="179"/>
      <c r="C53" s="180"/>
      <c r="D53" s="59" t="s">
        <v>21</v>
      </c>
      <c r="E53" s="71">
        <f>E54+E55</f>
        <v>0</v>
      </c>
      <c r="F53" s="139">
        <f t="shared" si="3"/>
        <v>0</v>
      </c>
      <c r="G53" s="71">
        <f>G54</f>
        <v>0</v>
      </c>
      <c r="H53" s="92">
        <f t="shared" si="0"/>
        <v>0</v>
      </c>
      <c r="I53" s="72">
        <f>I54+I55</f>
        <v>0</v>
      </c>
      <c r="J53" s="90">
        <f t="shared" si="1"/>
        <v>0</v>
      </c>
      <c r="K53" s="71">
        <f>K54+K55</f>
        <v>0</v>
      </c>
      <c r="L53" s="90">
        <f t="shared" si="1"/>
        <v>0</v>
      </c>
      <c r="M53" s="71">
        <f>M54+M55</f>
        <v>0</v>
      </c>
      <c r="N53" s="90">
        <f t="shared" ref="N53" si="45">M53/7.5345</f>
        <v>0</v>
      </c>
    </row>
    <row r="54" spans="1:14" x14ac:dyDescent="0.25">
      <c r="A54" s="175">
        <v>31</v>
      </c>
      <c r="B54" s="176"/>
      <c r="C54" s="177"/>
      <c r="D54" s="42" t="s">
        <v>22</v>
      </c>
      <c r="E54" s="85">
        <v>0</v>
      </c>
      <c r="F54" s="140">
        <f t="shared" si="3"/>
        <v>0</v>
      </c>
      <c r="G54" s="85">
        <v>0</v>
      </c>
      <c r="H54" s="130">
        <f t="shared" si="0"/>
        <v>0</v>
      </c>
      <c r="I54" s="87">
        <v>0</v>
      </c>
      <c r="J54" s="91">
        <f t="shared" si="1"/>
        <v>0</v>
      </c>
      <c r="K54" s="85">
        <v>0</v>
      </c>
      <c r="L54" s="91">
        <f t="shared" si="1"/>
        <v>0</v>
      </c>
      <c r="M54" s="85">
        <v>0</v>
      </c>
      <c r="N54" s="91">
        <f t="shared" ref="N54" si="46">M54/7.5345</f>
        <v>0</v>
      </c>
    </row>
    <row r="55" spans="1:14" x14ac:dyDescent="0.25">
      <c r="A55" s="175">
        <v>32</v>
      </c>
      <c r="B55" s="176"/>
      <c r="C55" s="177"/>
      <c r="D55" s="42" t="s">
        <v>34</v>
      </c>
      <c r="E55" s="85">
        <v>0</v>
      </c>
      <c r="F55" s="140">
        <f t="shared" si="3"/>
        <v>0</v>
      </c>
      <c r="G55" s="85">
        <v>0</v>
      </c>
      <c r="H55" s="130">
        <f t="shared" si="0"/>
        <v>0</v>
      </c>
      <c r="I55" s="87">
        <v>0</v>
      </c>
      <c r="J55" s="91">
        <f t="shared" si="1"/>
        <v>0</v>
      </c>
      <c r="K55" s="85">
        <v>0</v>
      </c>
      <c r="L55" s="91">
        <f t="shared" si="1"/>
        <v>0</v>
      </c>
      <c r="M55" s="85">
        <v>0</v>
      </c>
      <c r="N55" s="91">
        <f t="shared" ref="N55" si="47">M55/7.5345</f>
        <v>0</v>
      </c>
    </row>
    <row r="56" spans="1:14" ht="25.5" x14ac:dyDescent="0.25">
      <c r="A56" s="178">
        <v>4</v>
      </c>
      <c r="B56" s="179"/>
      <c r="C56" s="180"/>
      <c r="D56" s="59" t="s">
        <v>23</v>
      </c>
      <c r="E56" s="71">
        <f>E57</f>
        <v>10656</v>
      </c>
      <c r="F56" s="139">
        <f t="shared" si="3"/>
        <v>1414.2942464662551</v>
      </c>
      <c r="G56" s="71">
        <f>G57</f>
        <v>0</v>
      </c>
      <c r="H56" s="92">
        <f t="shared" si="0"/>
        <v>0</v>
      </c>
      <c r="I56" s="72">
        <f>I57</f>
        <v>0</v>
      </c>
      <c r="J56" s="92">
        <f t="shared" si="0"/>
        <v>0</v>
      </c>
      <c r="K56" s="71">
        <f>K57</f>
        <v>0</v>
      </c>
      <c r="L56" s="90">
        <f t="shared" si="1"/>
        <v>0</v>
      </c>
      <c r="M56" s="71">
        <f>M57</f>
        <v>0</v>
      </c>
      <c r="N56" s="90">
        <f t="shared" ref="N56" si="48">M56/7.5345</f>
        <v>0</v>
      </c>
    </row>
    <row r="57" spans="1:14" ht="25.5" x14ac:dyDescent="0.25">
      <c r="A57" s="175">
        <v>42</v>
      </c>
      <c r="B57" s="176"/>
      <c r="C57" s="177"/>
      <c r="D57" s="42" t="s">
        <v>51</v>
      </c>
      <c r="E57" s="85">
        <v>10656</v>
      </c>
      <c r="F57" s="140">
        <f t="shared" si="3"/>
        <v>1414.2942464662551</v>
      </c>
      <c r="G57" s="85">
        <v>0</v>
      </c>
      <c r="H57" s="130">
        <f t="shared" si="0"/>
        <v>0</v>
      </c>
      <c r="I57" s="87">
        <v>0</v>
      </c>
      <c r="J57" s="91">
        <f t="shared" si="1"/>
        <v>0</v>
      </c>
      <c r="K57" s="85">
        <v>0</v>
      </c>
      <c r="L57" s="91">
        <f t="shared" si="1"/>
        <v>0</v>
      </c>
      <c r="M57" s="85">
        <v>0</v>
      </c>
      <c r="N57" s="91">
        <f t="shared" ref="N57" si="49">M57/7.5345</f>
        <v>0</v>
      </c>
    </row>
    <row r="58" spans="1:14" ht="15" customHeight="1" x14ac:dyDescent="0.25">
      <c r="A58" s="60"/>
      <c r="B58" s="61"/>
      <c r="C58" s="62"/>
      <c r="D58" s="42"/>
      <c r="E58" s="85"/>
      <c r="F58" s="140"/>
      <c r="G58" s="85"/>
      <c r="H58" s="130"/>
      <c r="I58" s="87"/>
      <c r="J58" s="91"/>
      <c r="K58" s="85"/>
      <c r="L58" s="91"/>
      <c r="M58" s="85"/>
      <c r="N58" s="91"/>
    </row>
    <row r="59" spans="1:14" x14ac:dyDescent="0.25">
      <c r="A59" s="184" t="s">
        <v>65</v>
      </c>
      <c r="B59" s="185"/>
      <c r="C59" s="186"/>
      <c r="D59" s="44"/>
      <c r="E59" s="88">
        <f>E52+E45+E38+E31+E25+E18+E12+E6</f>
        <v>9394854</v>
      </c>
      <c r="F59" s="92">
        <f t="shared" si="3"/>
        <v>1246911.4075253832</v>
      </c>
      <c r="G59" s="88">
        <f>G52+G45+G38+G31+G25+G18+G12+G6</f>
        <v>10970000</v>
      </c>
      <c r="H59" s="92">
        <f t="shared" si="0"/>
        <v>1455969.2083084476</v>
      </c>
      <c r="I59" s="88">
        <f>I52+I45+I38+I31+I25+I18+I12+I6</f>
        <v>10198000</v>
      </c>
      <c r="J59" s="90">
        <f t="shared" si="1"/>
        <v>1353507.2002123564</v>
      </c>
      <c r="K59" s="88">
        <f>K52+K45+K38+K31+K25+K18+K12+K6</f>
        <v>10130000</v>
      </c>
      <c r="L59" s="90">
        <f t="shared" si="1"/>
        <v>1344482.0492401619</v>
      </c>
      <c r="M59" s="88">
        <f>M52+M45+M38+M31+M25+M18+M12+M6</f>
        <v>10183000</v>
      </c>
      <c r="N59" s="90">
        <f t="shared" ref="N59" si="50">M59/7.5345</f>
        <v>1351516.3580861371</v>
      </c>
    </row>
    <row r="65" spans="5:6" x14ac:dyDescent="0.25">
      <c r="E65" s="43"/>
      <c r="F65" s="43"/>
    </row>
  </sheetData>
  <sheetProtection algorithmName="SHA-512" hashValue="m/IT5pRSvExKdz05SpTLE2At0EDHbG6QKiZtL68OQqgCzJORO5RZkyPD5baLtBcA9ZKe2OkOBUOKgMmSgXde+w==" saltValue="WKD/sL0sH2ChVv1RFlZY+A==" spinCount="100000" sheet="1" formatCells="0" formatColumns="0" formatRows="0" insertColumns="0" insertRows="0" insertHyperlinks="0" deleteColumns="0" deleteRows="0" sort="0" autoFilter="0" pivotTables="0"/>
  <mergeCells count="54">
    <mergeCell ref="A1:M1"/>
    <mergeCell ref="A3:M3"/>
    <mergeCell ref="A5:C5"/>
    <mergeCell ref="A22:C22"/>
    <mergeCell ref="A18:C18"/>
    <mergeCell ref="A19:C19"/>
    <mergeCell ref="A20:C20"/>
    <mergeCell ref="A21:C21"/>
    <mergeCell ref="A15:C15"/>
    <mergeCell ref="A16:C16"/>
    <mergeCell ref="A17:C17"/>
    <mergeCell ref="A6:C6"/>
    <mergeCell ref="A7:C7"/>
    <mergeCell ref="A9:C9"/>
    <mergeCell ref="A8:C8"/>
    <mergeCell ref="A10:C10"/>
    <mergeCell ref="A11:C11"/>
    <mergeCell ref="A12:C12"/>
    <mergeCell ref="A13:C13"/>
    <mergeCell ref="A14:C14"/>
    <mergeCell ref="A27:C27"/>
    <mergeCell ref="A28:C28"/>
    <mergeCell ref="A23:C23"/>
    <mergeCell ref="A24:C24"/>
    <mergeCell ref="A25:C25"/>
    <mergeCell ref="A26:C26"/>
    <mergeCell ref="A29:C29"/>
    <mergeCell ref="A30:C30"/>
    <mergeCell ref="A31:C31"/>
    <mergeCell ref="A32:C32"/>
    <mergeCell ref="A33:C33"/>
    <mergeCell ref="A59:C59"/>
    <mergeCell ref="A52:C52"/>
    <mergeCell ref="A53:C53"/>
    <mergeCell ref="A54:C54"/>
    <mergeCell ref="A55:C55"/>
    <mergeCell ref="A56:C56"/>
    <mergeCell ref="A57:C57"/>
    <mergeCell ref="A50:C50"/>
    <mergeCell ref="A42:C42"/>
    <mergeCell ref="A35:C35"/>
    <mergeCell ref="A34:C34"/>
    <mergeCell ref="A36:C36"/>
    <mergeCell ref="A37:C37"/>
    <mergeCell ref="A45:C45"/>
    <mergeCell ref="A46:C46"/>
    <mergeCell ref="A47:C47"/>
    <mergeCell ref="A48:C48"/>
    <mergeCell ref="A49:C49"/>
    <mergeCell ref="A43:C43"/>
    <mergeCell ref="A38:C38"/>
    <mergeCell ref="A39:C39"/>
    <mergeCell ref="A40:C40"/>
    <mergeCell ref="A41:C41"/>
  </mergeCells>
  <pageMargins left="1" right="1" top="1" bottom="1" header="0.5" footer="0.5"/>
  <pageSetup paperSize="11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Doroteja</cp:lastModifiedBy>
  <cp:lastPrinted>2023-01-27T10:03:27Z</cp:lastPrinted>
  <dcterms:created xsi:type="dcterms:W3CDTF">2022-08-12T12:51:27Z</dcterms:created>
  <dcterms:modified xsi:type="dcterms:W3CDTF">2023-01-27T10:12:33Z</dcterms:modified>
  <cp:contentStatus/>
</cp:coreProperties>
</file>