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jnistvo\OneDrive - Gradska knjižnica Zadar\ZAHTJEVNICA\Radna površina\RAZNI DOPISI\PLANOVI_FINANCIJSKA IZVJEŠĆA\IZVJEŠĆA\2024\KRAJ 24\"/>
    </mc:Choice>
  </mc:AlternateContent>
  <bookViews>
    <workbookView xWindow="0" yWindow="0" windowWidth="22995" windowHeight="8100" firstSheet="3" activeTab="4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List3" sheetId="14" r:id="rId6"/>
    <sheet name="Račun fin prema izvorima f" sheetId="10" r:id="rId7"/>
    <sheet name="Programska klasifikacija" sheetId="7" r:id="rId8"/>
    <sheet name="List2" sheetId="13" r:id="rId9"/>
    <sheet name="List1" sheetId="12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2" i="3" l="1"/>
  <c r="K91" i="3"/>
  <c r="G24" i="1" l="1"/>
  <c r="I24" i="1"/>
  <c r="J24" i="1"/>
  <c r="H23" i="1"/>
  <c r="H24" i="1" s="1"/>
  <c r="E94" i="10" l="1"/>
  <c r="F94" i="10"/>
  <c r="G94" i="10"/>
  <c r="G16" i="8" l="1"/>
  <c r="F101" i="10" l="1"/>
  <c r="F79" i="10"/>
  <c r="G21" i="10"/>
  <c r="F21" i="10"/>
  <c r="E21" i="10"/>
  <c r="I93" i="3" l="1"/>
  <c r="I91" i="3"/>
  <c r="I87" i="3"/>
  <c r="I86" i="3"/>
  <c r="I85" i="3" s="1"/>
  <c r="I83" i="3"/>
  <c r="I81" i="3"/>
  <c r="I80" i="3"/>
  <c r="I73" i="3"/>
  <c r="I71" i="3"/>
  <c r="I50" i="3" s="1"/>
  <c r="I61" i="3"/>
  <c r="I55" i="3"/>
  <c r="I51" i="3"/>
  <c r="I48" i="3"/>
  <c r="I46" i="3"/>
  <c r="I43" i="3" s="1"/>
  <c r="I44" i="3"/>
  <c r="I34" i="3"/>
  <c r="I30" i="3"/>
  <c r="I29" i="3"/>
  <c r="I27" i="3"/>
  <c r="I25" i="3"/>
  <c r="I22" i="3"/>
  <c r="I21" i="3"/>
  <c r="I19" i="3"/>
  <c r="I16" i="3"/>
  <c r="I14" i="3"/>
  <c r="H48" i="3"/>
  <c r="H44" i="3"/>
  <c r="H16" i="3"/>
  <c r="I12" i="1"/>
  <c r="I9" i="1"/>
  <c r="I15" i="1" s="1"/>
  <c r="I13" i="3" l="1"/>
  <c r="I12" i="3" s="1"/>
  <c r="I24" i="3"/>
  <c r="I42" i="3"/>
  <c r="I41" i="3" s="1"/>
  <c r="G14" i="3"/>
  <c r="H14" i="3"/>
  <c r="H13" i="3" s="1"/>
  <c r="J14" i="3"/>
  <c r="I11" i="3" l="1"/>
  <c r="J27" i="3"/>
  <c r="F87" i="10"/>
  <c r="D6" i="11"/>
  <c r="G55" i="3" l="1"/>
  <c r="G109" i="10" l="1"/>
  <c r="F109" i="10"/>
  <c r="E109" i="10"/>
  <c r="E54" i="10"/>
  <c r="F54" i="10"/>
  <c r="G54" i="10"/>
  <c r="G49" i="10"/>
  <c r="F49" i="10"/>
  <c r="E49" i="10"/>
  <c r="E48" i="10" s="1"/>
  <c r="F48" i="10" s="1"/>
  <c r="G30" i="10"/>
  <c r="F30" i="10"/>
  <c r="E30" i="10"/>
  <c r="G15" i="10"/>
  <c r="F15" i="10"/>
  <c r="G116" i="10"/>
  <c r="F116" i="10"/>
  <c r="E116" i="10"/>
  <c r="G106" i="10"/>
  <c r="F106" i="10"/>
  <c r="E106" i="10"/>
  <c r="G101" i="10"/>
  <c r="G92" i="10" s="1"/>
  <c r="F92" i="10"/>
  <c r="E101" i="10"/>
  <c r="G90" i="10"/>
  <c r="F90" i="10"/>
  <c r="E90" i="10"/>
  <c r="E87" i="10"/>
  <c r="G84" i="10"/>
  <c r="F84" i="10"/>
  <c r="E84" i="10"/>
  <c r="G79" i="10"/>
  <c r="E79" i="10"/>
  <c r="G45" i="10"/>
  <c r="F45" i="10"/>
  <c r="E45" i="10"/>
  <c r="G26" i="10"/>
  <c r="F26" i="10"/>
  <c r="E26" i="10"/>
  <c r="E15" i="10"/>
  <c r="G11" i="10"/>
  <c r="F11" i="10"/>
  <c r="E11" i="10"/>
  <c r="H15" i="10" l="1"/>
  <c r="G105" i="10"/>
  <c r="H11" i="10"/>
  <c r="H101" i="10"/>
  <c r="H21" i="10"/>
  <c r="E25" i="10"/>
  <c r="H54" i="10"/>
  <c r="E52" i="10"/>
  <c r="F52" i="10"/>
  <c r="G52" i="10"/>
  <c r="G48" i="10"/>
  <c r="H48" i="10" s="1"/>
  <c r="H30" i="10"/>
  <c r="E10" i="10"/>
  <c r="H49" i="10"/>
  <c r="H45" i="10"/>
  <c r="G10" i="10"/>
  <c r="F25" i="10"/>
  <c r="E83" i="10"/>
  <c r="H94" i="10"/>
  <c r="E105" i="10"/>
  <c r="H26" i="10"/>
  <c r="E92" i="10"/>
  <c r="F105" i="10"/>
  <c r="F83" i="10"/>
  <c r="G83" i="10"/>
  <c r="H116" i="10"/>
  <c r="H92" i="10"/>
  <c r="F10" i="10"/>
  <c r="G25" i="10"/>
  <c r="G9" i="9"/>
  <c r="H20" i="9"/>
  <c r="G20" i="9"/>
  <c r="H19" i="9"/>
  <c r="G19" i="9"/>
  <c r="H18" i="9"/>
  <c r="G18" i="9"/>
  <c r="H17" i="9"/>
  <c r="G17" i="9"/>
  <c r="F16" i="9"/>
  <c r="E16" i="9"/>
  <c r="D16" i="9"/>
  <c r="C16" i="9"/>
  <c r="H15" i="9"/>
  <c r="G15" i="9"/>
  <c r="H14" i="9"/>
  <c r="G14" i="9"/>
  <c r="G13" i="9"/>
  <c r="H12" i="9"/>
  <c r="G12" i="9"/>
  <c r="H11" i="9"/>
  <c r="G11" i="9"/>
  <c r="H10" i="9"/>
  <c r="G10" i="9"/>
  <c r="H9" i="9"/>
  <c r="F7" i="9"/>
  <c r="E7" i="9"/>
  <c r="D7" i="9"/>
  <c r="H7" i="11"/>
  <c r="H6" i="11" s="1"/>
  <c r="H5" i="11" s="1"/>
  <c r="G7" i="11"/>
  <c r="G6" i="11" s="1"/>
  <c r="G5" i="11" s="1"/>
  <c r="F6" i="11"/>
  <c r="F5" i="11" s="1"/>
  <c r="E6" i="11"/>
  <c r="E5" i="11" s="1"/>
  <c r="C6" i="11"/>
  <c r="D5" i="11"/>
  <c r="C5" i="11"/>
  <c r="H105" i="10" l="1"/>
  <c r="H52" i="10"/>
  <c r="H25" i="10"/>
  <c r="F9" i="10"/>
  <c r="E9" i="10"/>
  <c r="G9" i="10"/>
  <c r="H10" i="10"/>
  <c r="C7" i="9"/>
  <c r="G7" i="9" s="1"/>
  <c r="H7" i="9"/>
  <c r="H16" i="9"/>
  <c r="G16" i="9"/>
  <c r="G19" i="8"/>
  <c r="G13" i="8"/>
  <c r="H9" i="10" l="1"/>
  <c r="I45" i="8"/>
  <c r="H45" i="8"/>
  <c r="G44" i="8"/>
  <c r="F44" i="8"/>
  <c r="E44" i="8"/>
  <c r="D44" i="8"/>
  <c r="I43" i="8"/>
  <c r="H43" i="8"/>
  <c r="G41" i="8"/>
  <c r="G40" i="8" s="1"/>
  <c r="F41" i="8"/>
  <c r="E41" i="8"/>
  <c r="D41" i="8"/>
  <c r="D40" i="8"/>
  <c r="I39" i="8"/>
  <c r="H39" i="8"/>
  <c r="G38" i="8"/>
  <c r="G34" i="8" s="1"/>
  <c r="F38" i="8"/>
  <c r="E38" i="8"/>
  <c r="D38" i="8"/>
  <c r="D34" i="8" s="1"/>
  <c r="I37" i="8"/>
  <c r="G35" i="8"/>
  <c r="F35" i="8"/>
  <c r="F34" i="8" s="1"/>
  <c r="E35" i="8"/>
  <c r="D35" i="8"/>
  <c r="E34" i="8"/>
  <c r="G32" i="8"/>
  <c r="G28" i="8" s="1"/>
  <c r="F32" i="8"/>
  <c r="E32" i="8"/>
  <c r="D32" i="8"/>
  <c r="I31" i="8"/>
  <c r="H31" i="8"/>
  <c r="I30" i="8"/>
  <c r="H30" i="8"/>
  <c r="H29" i="8"/>
  <c r="G29" i="8"/>
  <c r="F29" i="8"/>
  <c r="E29" i="8"/>
  <c r="E28" i="8" s="1"/>
  <c r="D29" i="8"/>
  <c r="F28" i="8"/>
  <c r="H27" i="8"/>
  <c r="G26" i="8"/>
  <c r="F26" i="8"/>
  <c r="E26" i="8"/>
  <c r="D26" i="8"/>
  <c r="I25" i="8"/>
  <c r="H25" i="8"/>
  <c r="I24" i="8"/>
  <c r="H24" i="8"/>
  <c r="G22" i="8"/>
  <c r="F22" i="8"/>
  <c r="I22" i="8" s="1"/>
  <c r="E22" i="8"/>
  <c r="D22" i="8"/>
  <c r="H20" i="8"/>
  <c r="F19" i="8"/>
  <c r="F18" i="8" s="1"/>
  <c r="E19" i="8"/>
  <c r="E18" i="8" s="1"/>
  <c r="D19" i="8"/>
  <c r="D18" i="8" s="1"/>
  <c r="G18" i="8"/>
  <c r="I17" i="8"/>
  <c r="H17" i="8"/>
  <c r="F16" i="8"/>
  <c r="E16" i="8"/>
  <c r="D16" i="8"/>
  <c r="I15" i="8"/>
  <c r="H15" i="8"/>
  <c r="I14" i="8"/>
  <c r="H14" i="8"/>
  <c r="F13" i="8"/>
  <c r="I13" i="8" s="1"/>
  <c r="E13" i="8"/>
  <c r="D13" i="8"/>
  <c r="H13" i="8" s="1"/>
  <c r="I11" i="8"/>
  <c r="H11" i="8"/>
  <c r="G10" i="8"/>
  <c r="F10" i="8"/>
  <c r="E10" i="8"/>
  <c r="D10" i="8"/>
  <c r="I9" i="8"/>
  <c r="H9" i="8"/>
  <c r="I8" i="8"/>
  <c r="H8" i="8"/>
  <c r="G7" i="8"/>
  <c r="F7" i="8"/>
  <c r="E7" i="8"/>
  <c r="D7" i="8"/>
  <c r="G93" i="3"/>
  <c r="G21" i="8" l="1"/>
  <c r="I21" i="8" s="1"/>
  <c r="F6" i="8"/>
  <c r="H44" i="8"/>
  <c r="H7" i="8"/>
  <c r="F12" i="8"/>
  <c r="F21" i="8"/>
  <c r="I35" i="8"/>
  <c r="I29" i="8"/>
  <c r="I19" i="8"/>
  <c r="I18" i="8"/>
  <c r="E21" i="8"/>
  <c r="E12" i="8"/>
  <c r="D28" i="8"/>
  <c r="H28" i="8" s="1"/>
  <c r="D21" i="8"/>
  <c r="H19" i="8"/>
  <c r="I38" i="8"/>
  <c r="I34" i="8"/>
  <c r="H26" i="8"/>
  <c r="H18" i="8"/>
  <c r="I16" i="8"/>
  <c r="I10" i="8"/>
  <c r="I7" i="8"/>
  <c r="I44" i="8"/>
  <c r="F40" i="8"/>
  <c r="I41" i="8"/>
  <c r="E40" i="8"/>
  <c r="E6" i="8"/>
  <c r="H38" i="8"/>
  <c r="H34" i="8"/>
  <c r="H22" i="8"/>
  <c r="D12" i="8"/>
  <c r="D6" i="8"/>
  <c r="I28" i="8"/>
  <c r="I40" i="8"/>
  <c r="H10" i="8"/>
  <c r="H16" i="8"/>
  <c r="H40" i="8"/>
  <c r="H41" i="8"/>
  <c r="G6" i="8"/>
  <c r="G12" i="8"/>
  <c r="H21" i="8" l="1"/>
  <c r="F46" i="8"/>
  <c r="D46" i="8"/>
  <c r="E46" i="8"/>
  <c r="I12" i="8"/>
  <c r="H12" i="8"/>
  <c r="G46" i="8"/>
  <c r="I6" i="8"/>
  <c r="H6" i="8"/>
  <c r="H46" i="8" l="1"/>
  <c r="I46" i="8"/>
  <c r="L94" i="3" l="1"/>
  <c r="K94" i="3"/>
  <c r="J93" i="3"/>
  <c r="H93" i="3"/>
  <c r="L92" i="3"/>
  <c r="J91" i="3"/>
  <c r="H91" i="3"/>
  <c r="G91" i="3"/>
  <c r="K90" i="3"/>
  <c r="L88" i="3"/>
  <c r="K88" i="3"/>
  <c r="J87" i="3"/>
  <c r="H87" i="3"/>
  <c r="G87" i="3"/>
  <c r="L84" i="3"/>
  <c r="K84" i="3"/>
  <c r="J83" i="3"/>
  <c r="H83" i="3"/>
  <c r="G83" i="3"/>
  <c r="J81" i="3"/>
  <c r="H81" i="3"/>
  <c r="G81" i="3"/>
  <c r="H80" i="3"/>
  <c r="L79" i="3"/>
  <c r="K79" i="3"/>
  <c r="L78" i="3"/>
  <c r="K78" i="3"/>
  <c r="L77" i="3"/>
  <c r="K77" i="3"/>
  <c r="L76" i="3"/>
  <c r="K76" i="3"/>
  <c r="L75" i="3"/>
  <c r="K75" i="3"/>
  <c r="L74" i="3"/>
  <c r="K74" i="3"/>
  <c r="J73" i="3"/>
  <c r="H73" i="3"/>
  <c r="G73" i="3"/>
  <c r="L72" i="3"/>
  <c r="K72" i="3"/>
  <c r="J71" i="3"/>
  <c r="H71" i="3"/>
  <c r="G71" i="3"/>
  <c r="L70" i="3"/>
  <c r="K70" i="3"/>
  <c r="L69" i="3"/>
  <c r="K69" i="3"/>
  <c r="L68" i="3"/>
  <c r="K68" i="3"/>
  <c r="L67" i="3"/>
  <c r="L66" i="3"/>
  <c r="K66" i="3"/>
  <c r="L65" i="3"/>
  <c r="K65" i="3"/>
  <c r="L64" i="3"/>
  <c r="K64" i="3"/>
  <c r="L63" i="3"/>
  <c r="K63" i="3"/>
  <c r="L62" i="3"/>
  <c r="K62" i="3"/>
  <c r="J61" i="3"/>
  <c r="H61" i="3"/>
  <c r="G61" i="3"/>
  <c r="L60" i="3"/>
  <c r="L59" i="3"/>
  <c r="K59" i="3"/>
  <c r="L58" i="3"/>
  <c r="K58" i="3"/>
  <c r="L57" i="3"/>
  <c r="K57" i="3"/>
  <c r="L56" i="3"/>
  <c r="K56" i="3"/>
  <c r="J55" i="3"/>
  <c r="H55" i="3"/>
  <c r="L54" i="3"/>
  <c r="K54" i="3"/>
  <c r="L53" i="3"/>
  <c r="K53" i="3"/>
  <c r="L52" i="3"/>
  <c r="K52" i="3"/>
  <c r="J51" i="3"/>
  <c r="H51" i="3"/>
  <c r="G51" i="3"/>
  <c r="L49" i="3"/>
  <c r="K49" i="3"/>
  <c r="J48" i="3"/>
  <c r="G48" i="3"/>
  <c r="L47" i="3"/>
  <c r="K47" i="3"/>
  <c r="J46" i="3"/>
  <c r="H46" i="3"/>
  <c r="G46" i="3"/>
  <c r="L45" i="3"/>
  <c r="K45" i="3"/>
  <c r="J44" i="3"/>
  <c r="G44" i="3"/>
  <c r="L35" i="3"/>
  <c r="K35" i="3"/>
  <c r="J34" i="3"/>
  <c r="H34" i="3"/>
  <c r="G34" i="3"/>
  <c r="L32" i="3"/>
  <c r="K32" i="3"/>
  <c r="L31" i="3"/>
  <c r="K31" i="3"/>
  <c r="J30" i="3"/>
  <c r="J29" i="3" s="1"/>
  <c r="H30" i="3"/>
  <c r="H29" i="3" s="1"/>
  <c r="G30" i="3"/>
  <c r="G29" i="3" s="1"/>
  <c r="L28" i="3"/>
  <c r="K28" i="3"/>
  <c r="H27" i="3"/>
  <c r="G27" i="3"/>
  <c r="L26" i="3"/>
  <c r="K26" i="3"/>
  <c r="J25" i="3"/>
  <c r="H25" i="3"/>
  <c r="G25" i="3"/>
  <c r="G24" i="3" s="1"/>
  <c r="L23" i="3"/>
  <c r="K23" i="3"/>
  <c r="J22" i="3"/>
  <c r="L22" i="3" s="1"/>
  <c r="H22" i="3"/>
  <c r="H21" i="3" s="1"/>
  <c r="G22" i="3"/>
  <c r="G21" i="3" s="1"/>
  <c r="K20" i="3"/>
  <c r="J19" i="3"/>
  <c r="H19" i="3"/>
  <c r="G19" i="3"/>
  <c r="L18" i="3"/>
  <c r="K18" i="3"/>
  <c r="L17" i="3"/>
  <c r="K17" i="3"/>
  <c r="J16" i="3"/>
  <c r="G16" i="3"/>
  <c r="G13" i="3" s="1"/>
  <c r="L16" i="3" l="1"/>
  <c r="G80" i="3"/>
  <c r="K25" i="3"/>
  <c r="K44" i="3"/>
  <c r="L93" i="3"/>
  <c r="L91" i="3"/>
  <c r="L87" i="3"/>
  <c r="L83" i="3"/>
  <c r="L73" i="3"/>
  <c r="L71" i="3"/>
  <c r="L48" i="3"/>
  <c r="L46" i="3"/>
  <c r="H86" i="3"/>
  <c r="H85" i="3" s="1"/>
  <c r="H50" i="3"/>
  <c r="H43" i="3"/>
  <c r="L30" i="3"/>
  <c r="L29" i="3"/>
  <c r="L34" i="3"/>
  <c r="H24" i="3"/>
  <c r="G86" i="3"/>
  <c r="G85" i="3" s="1"/>
  <c r="G43" i="3"/>
  <c r="K55" i="3"/>
  <c r="K51" i="3"/>
  <c r="G50" i="3"/>
  <c r="L55" i="3"/>
  <c r="L51" i="3"/>
  <c r="J50" i="3"/>
  <c r="L44" i="3"/>
  <c r="K93" i="3"/>
  <c r="K61" i="3"/>
  <c r="K71" i="3"/>
  <c r="K83" i="3"/>
  <c r="K48" i="3"/>
  <c r="L61" i="3"/>
  <c r="J80" i="3"/>
  <c r="J86" i="3"/>
  <c r="J43" i="3"/>
  <c r="K73" i="3"/>
  <c r="K87" i="3"/>
  <c r="K46" i="3"/>
  <c r="L25" i="3"/>
  <c r="J24" i="3"/>
  <c r="L24" i="3" s="1"/>
  <c r="J21" i="3"/>
  <c r="L21" i="3" s="1"/>
  <c r="K24" i="3"/>
  <c r="G12" i="3"/>
  <c r="G11" i="3"/>
  <c r="K19" i="3"/>
  <c r="K27" i="3"/>
  <c r="K34" i="3"/>
  <c r="J13" i="3"/>
  <c r="L27" i="3"/>
  <c r="K16" i="3"/>
  <c r="K22" i="3"/>
  <c r="K29" i="3"/>
  <c r="K30" i="3"/>
  <c r="H11" i="3" l="1"/>
  <c r="G42" i="3"/>
  <c r="G41" i="3" s="1"/>
  <c r="K21" i="3"/>
  <c r="L50" i="3"/>
  <c r="H42" i="3"/>
  <c r="H41" i="3" s="1"/>
  <c r="H12" i="3"/>
  <c r="K50" i="3"/>
  <c r="L43" i="3"/>
  <c r="K43" i="3"/>
  <c r="J42" i="3"/>
  <c r="L86" i="3"/>
  <c r="K86" i="3"/>
  <c r="J85" i="3"/>
  <c r="L80" i="3"/>
  <c r="K80" i="3"/>
  <c r="L13" i="3"/>
  <c r="K13" i="3"/>
  <c r="J12" i="3"/>
  <c r="J11" i="3"/>
  <c r="K42" i="3" l="1"/>
  <c r="J41" i="3"/>
  <c r="L42" i="3"/>
  <c r="L85" i="3"/>
  <c r="K85" i="3"/>
  <c r="L11" i="3"/>
  <c r="K11" i="3"/>
  <c r="L12" i="3"/>
  <c r="K12" i="3"/>
  <c r="L41" i="3" l="1"/>
  <c r="K41" i="3"/>
  <c r="L14" i="1" l="1"/>
  <c r="L13" i="1"/>
  <c r="L10" i="1"/>
  <c r="K14" i="1"/>
  <c r="K13" i="1"/>
  <c r="K10" i="1"/>
  <c r="J12" i="1"/>
  <c r="H12" i="1"/>
  <c r="J9" i="1"/>
  <c r="H9" i="1"/>
  <c r="J15" i="1" l="1"/>
  <c r="L12" i="1"/>
  <c r="H15" i="1"/>
  <c r="L9" i="1"/>
  <c r="G12" i="1"/>
  <c r="K12" i="1" s="1"/>
  <c r="G9" i="1"/>
  <c r="K9" i="1" s="1"/>
  <c r="G15" i="1" l="1"/>
  <c r="I20" i="8" l="1"/>
</calcChain>
</file>

<file path=xl/comments1.xml><?xml version="1.0" encoding="utf-8"?>
<comments xmlns="http://schemas.openxmlformats.org/spreadsheetml/2006/main">
  <authors>
    <author>Tajnistvo</author>
  </authors>
  <commentList>
    <comment ref="E79" authorId="0" shapeId="0">
      <text>
        <r>
          <rPr>
            <b/>
            <sz val="9"/>
            <color indexed="81"/>
            <rFont val="Segoe UI"/>
            <family val="2"/>
            <charset val="238"/>
          </rPr>
          <t>Tajnistvo:</t>
        </r>
        <r>
          <rPr>
            <sz val="9"/>
            <color indexed="81"/>
            <rFont val="Segoe UI"/>
            <family val="2"/>
            <charset val="238"/>
          </rPr>
          <t xml:space="preserve">
M(</t>
        </r>
      </text>
    </comment>
    <comment ref="F79" authorId="0" shapeId="0">
      <text>
        <r>
          <rPr>
            <b/>
            <sz val="9"/>
            <color indexed="81"/>
            <rFont val="Segoe UI"/>
            <family val="2"/>
            <charset val="238"/>
          </rPr>
          <t>Tajnistvo:</t>
        </r>
        <r>
          <rPr>
            <sz val="9"/>
            <color indexed="81"/>
            <rFont val="Segoe UI"/>
            <family val="2"/>
            <charset val="238"/>
          </rPr>
          <t xml:space="preserve">
M(</t>
        </r>
      </text>
    </comment>
    <comment ref="G79" authorId="0" shapeId="0">
      <text>
        <r>
          <rPr>
            <b/>
            <sz val="9"/>
            <color indexed="81"/>
            <rFont val="Segoe UI"/>
            <family val="2"/>
            <charset val="238"/>
          </rPr>
          <t>Tajnistvo:</t>
        </r>
        <r>
          <rPr>
            <sz val="9"/>
            <color indexed="81"/>
            <rFont val="Segoe UI"/>
            <family val="2"/>
            <charset val="238"/>
          </rPr>
          <t xml:space="preserve">
M(</t>
        </r>
      </text>
    </comment>
  </commentList>
</comments>
</file>

<file path=xl/sharedStrings.xml><?xml version="1.0" encoding="utf-8"?>
<sst xmlns="http://schemas.openxmlformats.org/spreadsheetml/2006/main" count="415" uniqueCount="229">
  <si>
    <t>PRIHODI UKUPNO</t>
  </si>
  <si>
    <t>RASHODI UKUPNO</t>
  </si>
  <si>
    <t>Rashodi poslovanja</t>
  </si>
  <si>
    <t>Rashodi za zaposlene</t>
  </si>
  <si>
    <t>Rashodi za nabavu nefinancijske imovine</t>
  </si>
  <si>
    <t>BROJČANA OZNAKA I NAZIV</t>
  </si>
  <si>
    <t>UKUPNI RASHODI</t>
  </si>
  <si>
    <t>II. POSEBNI DIO</t>
  </si>
  <si>
    <t>I. OPĆI DIO</t>
  </si>
  <si>
    <t>Materijalni rashodi</t>
  </si>
  <si>
    <t>INDEKS</t>
  </si>
  <si>
    <t xml:space="preserve">IZVJEŠTAJ O PRIHODIMA I RASHODIMA PREMA EKONOMSKOJ KLASIFIKACIJI </t>
  </si>
  <si>
    <t>6=5/2*100</t>
  </si>
  <si>
    <t>7=5/4*100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</si>
  <si>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</si>
  <si>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</si>
  <si>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</si>
  <si>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Plaće (Bruto)</t>
  </si>
  <si>
    <t>Plaće za redovan rad</t>
  </si>
  <si>
    <t>Naknade troškova zaposlenima</t>
  </si>
  <si>
    <t>Službena putovanja</t>
  </si>
  <si>
    <t>1 Opći prihodi i primici</t>
  </si>
  <si>
    <t>UKUPNO RASHODI</t>
  </si>
  <si>
    <t>IZVJEŠTAJ O PRIHODIMA I RASHODIMA PREMA IZVORIMA FINANCIRANJA</t>
  </si>
  <si>
    <t>UKUPNO PRIMICI</t>
  </si>
  <si>
    <t xml:space="preserve">UKUPNO IZDACI </t>
  </si>
  <si>
    <t>IZVJEŠTAJ O RASHODIMA PREMA FUNKCIJSKOJ KLASIFIKACIJI</t>
  </si>
  <si>
    <t>5=4/3*100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</si>
  <si>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</si>
  <si>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</si>
  <si>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</si>
  <si>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</si>
  <si>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</si>
  <si>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</si>
  <si>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</si>
  <si>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</si>
  <si>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</si>
  <si>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</si>
  <si>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</si>
  <si>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</si>
  <si>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</si>
  <si>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</si>
  <si>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>IZVJEŠTAJ PO PROGRAMSKOJ KLASIFIKACIJI</t>
  </si>
  <si>
    <t>NAZIV IZVORA FINANCIRANJA AA</t>
  </si>
  <si>
    <t>NAZIV IZVORA FINANCIRANJA AB</t>
  </si>
  <si>
    <t xml:space="preserve">BROJČANA OZNAKA Skupine ekonomske klasifikacije (rashod/izdatak) </t>
  </si>
  <si>
    <t>NAZIV SKUPINE (RASHODA/IZDATKA)</t>
  </si>
  <si>
    <t>NAZIV ODJELJKA (RASHODA/IZDATKA)</t>
  </si>
  <si>
    <t xml:space="preserve">BROJČANA OZNAKA PRORAČUNSKOG KORISNIKA </t>
  </si>
  <si>
    <t xml:space="preserve">NAZIV PRORAČUNSKOG KORISNIKA </t>
  </si>
  <si>
    <t xml:space="preserve">BROJČANA OZNAKA IZVORA FINANCIRANJA AA </t>
  </si>
  <si>
    <t>BROJČANA OZNAKA IZVORA FINANCIRANJA  AB</t>
  </si>
  <si>
    <t>BROJČANA OZNAKA PROGRAMA Y</t>
  </si>
  <si>
    <t>NAZIV AKTIVNOSTI Z</t>
  </si>
  <si>
    <t>BROJČANA OZNAKA AKTIVNOSTI/PROJEKTA Z</t>
  </si>
  <si>
    <t>NAZIV PROGRAMA Y</t>
  </si>
  <si>
    <t>BROJČANA OZNAKA PROGRAMA D</t>
  </si>
  <si>
    <t>NAZIV PROGRAMA D</t>
  </si>
  <si>
    <t>SAŽETAK  RAČUNA PRIHODA I RASHODA I  RAČUNA FINANCIRANJA  može sadržavati i dodatne podatke.</t>
  </si>
  <si>
    <t>IZVORNI PLAN ILI REBALANS N.*</t>
  </si>
  <si>
    <t>TEKUĆI PLAN N.*</t>
  </si>
  <si>
    <t>Napomena:  Iznosi u stupcu "OSTVARENJE/IZVRŠENJE N-1." preračunavaju se iz kuna u eure prema fiksnom tečaju konverzije (1 EUR=7,53450 kuna) i po pravilima za preračunavanje i zaokruživanje.</t>
  </si>
  <si>
    <t xml:space="preserve">Napomena : "N" označava razdoblje </t>
  </si>
  <si>
    <t xml:space="preserve"> IZVRŠENJE 
N.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</si>
  <si>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</si>
  <si>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</si>
  <si>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 xml:space="preserve">BROJČANA OZNAKA Odjeljka ekonomske klasifikacije (rashod/izdatak) </t>
  </si>
  <si>
    <t>UKUPNO PRIHODI</t>
  </si>
  <si>
    <t>PRIHODI POSLOVANJA</t>
  </si>
  <si>
    <t>Pomoći od inozemnih vlada</t>
  </si>
  <si>
    <t>Pomoći proračunskim korinicima iz proračuna koji im nije nadležan</t>
  </si>
  <si>
    <t>Tekuće pomoći proračuunskim korisnicima iz proračuna koji im nije nadležan</t>
  </si>
  <si>
    <t>Kapitalne pomoći proračunskim korisnicima koji im nije nadležan</t>
  </si>
  <si>
    <t>Pomoći temeljem prijensa sredstava EU</t>
  </si>
  <si>
    <t>Tekuće pomoći temeljem prijenosa sredstava EU</t>
  </si>
  <si>
    <t>Prihodi po posebnim propisima</t>
  </si>
  <si>
    <t>Ostali nespomenuti prihodi /sufinancijraje…)</t>
  </si>
  <si>
    <t>prihodi od pruženih usluga (najam)</t>
  </si>
  <si>
    <t>Donacije od pravnih i fizčkih osoba</t>
  </si>
  <si>
    <t>Prihodi iz nadležnog proračuna</t>
  </si>
  <si>
    <t>Peihodi iz nadležnog proračuna</t>
  </si>
  <si>
    <t>Prihodi iz nadležnog proračuna za financiranje redovne djelatnosti</t>
  </si>
  <si>
    <t>Prihodi iz nadležnog proračuna za financiranje rashoda za nabavu nefinancijske imovine</t>
  </si>
  <si>
    <t>Vlastiti izvori</t>
  </si>
  <si>
    <t>Rezultat poslovanja</t>
  </si>
  <si>
    <t>Preneseni višak poslovanja</t>
  </si>
  <si>
    <t xml:space="preserve"> RAČUN PRIHODA I RASHODA  GRADSKE KNJIŽNICE ZADAR</t>
  </si>
  <si>
    <t>Tekuće donacije</t>
  </si>
  <si>
    <t>A1038-01</t>
  </si>
  <si>
    <t>Ostali rashodi za zaposlene</t>
  </si>
  <si>
    <t>Doprinosi na plaću</t>
  </si>
  <si>
    <t>Doprinos za zdravstveno osiguranje</t>
  </si>
  <si>
    <t>A1038-02</t>
  </si>
  <si>
    <t>Stručno usavršavanje zaposlenika</t>
  </si>
  <si>
    <t>Rashodi za materijal i energiju</t>
  </si>
  <si>
    <t>Uredski materijal i ostali materijalni rashodi</t>
  </si>
  <si>
    <t>Energija</t>
  </si>
  <si>
    <t>Materijal i dijelovi za tekuće i invest.održavanje</t>
  </si>
  <si>
    <t>Sitan inventar i auto gume</t>
  </si>
  <si>
    <t>Službena i radna odjeća</t>
  </si>
  <si>
    <t>Rahodi za usluge</t>
  </si>
  <si>
    <t>Usuge tefona, pošte i prijevoza</t>
  </si>
  <si>
    <t>Usluge tekućeg i investicijskog održavanja</t>
  </si>
  <si>
    <t>Usluge promidžbe i indormiranja</t>
  </si>
  <si>
    <t>Komunalne usluge</t>
  </si>
  <si>
    <t>Zakupnine i najamnine</t>
  </si>
  <si>
    <t>Zdravstvene usluge</t>
  </si>
  <si>
    <t>Intelektualne i osobne usluge</t>
  </si>
  <si>
    <t>Računalne usluge</t>
  </si>
  <si>
    <t>Ostale usluge</t>
  </si>
  <si>
    <t>Naknade troškova osobama izvan radnog odnos</t>
  </si>
  <si>
    <t>Ostali nespomenuti rashodi poslovanja</t>
  </si>
  <si>
    <t>Naknada za rad predstav,tijelai izvršnih tijela</t>
  </si>
  <si>
    <t>Premije osiguranja</t>
  </si>
  <si>
    <t>Reprezentacija</t>
  </si>
  <si>
    <t>Članarine i norme</t>
  </si>
  <si>
    <t>Pristojbe i naknade</t>
  </si>
  <si>
    <t>Financijski rashoi</t>
  </si>
  <si>
    <t>Kamate za primljene kredite i zajmove</t>
  </si>
  <si>
    <t>Ostali financijski rashodi</t>
  </si>
  <si>
    <t>Bankarske usluge i usluge platnog prometa</t>
  </si>
  <si>
    <t>A1038-03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</si>
  <si>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</si>
  <si>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</si>
  <si>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</si>
  <si>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</si>
  <si>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</si>
  <si>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Prijevozna sredstva</t>
  </si>
  <si>
    <t>Prijevozna sredstva u cestovnom prometu</t>
  </si>
  <si>
    <t>Knjige, umjetnička djela i ostale izlož. Vrijednosti</t>
  </si>
  <si>
    <t>NAZIV</t>
  </si>
  <si>
    <t xml:space="preserve">Izvor financiranja </t>
  </si>
  <si>
    <r>
      <rPr>
        <b/>
        <i/>
        <sz val="10"/>
        <color rgb="FFC00000"/>
        <rFont val="Arial"/>
        <family val="2"/>
        <charset val="238"/>
      </rPr>
      <t xml:space="preserve">11   </t>
    </r>
    <r>
      <rPr>
        <b/>
        <i/>
        <sz val="10"/>
        <color indexed="8"/>
        <rFont val="Arial"/>
        <family val="2"/>
        <charset val="238"/>
      </rPr>
      <t xml:space="preserve">   GRAD ZADAR </t>
    </r>
  </si>
  <si>
    <t>Rrashodi za zaposlene</t>
  </si>
  <si>
    <t>Rashodi za nabavu proizvene dugotrajne imovine</t>
  </si>
  <si>
    <r>
      <rPr>
        <b/>
        <i/>
        <sz val="10"/>
        <color rgb="FFC00000"/>
        <rFont val="Arial"/>
        <family val="2"/>
        <charset val="238"/>
      </rPr>
      <t xml:space="preserve">57 </t>
    </r>
    <r>
      <rPr>
        <b/>
        <i/>
        <sz val="10"/>
        <rFont val="Arial"/>
        <family val="2"/>
        <charset val="238"/>
      </rPr>
      <t xml:space="preserve">    MINISTARTVO KULTURE I MEDIJA RH I ZADARSKA ŽUPANIJA</t>
    </r>
  </si>
  <si>
    <r>
      <rPr>
        <b/>
        <sz val="10"/>
        <color rgb="FFC00000"/>
        <rFont val="Arial"/>
        <family val="2"/>
        <charset val="238"/>
      </rPr>
      <t xml:space="preserve">31 </t>
    </r>
    <r>
      <rPr>
        <b/>
        <sz val="10"/>
        <rFont val="Arial"/>
        <family val="2"/>
        <charset val="238"/>
      </rPr>
      <t xml:space="preserve">   VLASTITI PRIHODI</t>
    </r>
  </si>
  <si>
    <r>
      <rPr>
        <b/>
        <i/>
        <sz val="10"/>
        <color rgb="FFC00000"/>
        <rFont val="Arial"/>
        <family val="2"/>
        <charset val="238"/>
      </rPr>
      <t xml:space="preserve">41      </t>
    </r>
    <r>
      <rPr>
        <b/>
        <i/>
        <sz val="10"/>
        <rFont val="Arial"/>
        <family val="2"/>
        <charset val="238"/>
      </rPr>
      <t>PRIHODI ZA POSEBNE NAMJENE</t>
    </r>
  </si>
  <si>
    <t>Rashodi za zaposlne</t>
  </si>
  <si>
    <t>Financijski rashodi</t>
  </si>
  <si>
    <r>
      <rPr>
        <b/>
        <i/>
        <sz val="10"/>
        <color rgb="FFC00000"/>
        <rFont val="Arial"/>
        <family val="2"/>
        <charset val="238"/>
      </rPr>
      <t xml:space="preserve">54   </t>
    </r>
    <r>
      <rPr>
        <b/>
        <i/>
        <sz val="10"/>
        <rFont val="Arial"/>
        <family val="2"/>
        <charset val="238"/>
      </rPr>
      <t>TEKUĆE POMOĆI IZ DRAŽAVNOG PRORAČUNA- SREDSTVA EU</t>
    </r>
  </si>
  <si>
    <r>
      <t xml:space="preserve">61  </t>
    </r>
    <r>
      <rPr>
        <b/>
        <i/>
        <sz val="10"/>
        <rFont val="Arial"/>
        <family val="2"/>
        <charset val="238"/>
      </rPr>
      <t>TEKUĆE DOONACIJE</t>
    </r>
  </si>
  <si>
    <r>
      <rPr>
        <b/>
        <i/>
        <sz val="10"/>
        <color rgb="FFC00000"/>
        <rFont val="Arial"/>
        <family val="2"/>
        <charset val="238"/>
      </rPr>
      <t xml:space="preserve">922   </t>
    </r>
    <r>
      <rPr>
        <b/>
        <i/>
        <sz val="10"/>
        <rFont val="Arial"/>
        <family val="2"/>
        <charset val="238"/>
      </rPr>
      <t xml:space="preserve"> VIŠAK POSLOVANJA</t>
    </r>
  </si>
  <si>
    <t>08 Rekreacija, kultura i religija</t>
  </si>
  <si>
    <t>082 Služba kulture</t>
  </si>
  <si>
    <t>11 - Grad Zadar</t>
  </si>
  <si>
    <t>57 - Ministarstvo kulture i medija i Zadarska županija</t>
  </si>
  <si>
    <t>31 - Vlastiti prihodi</t>
  </si>
  <si>
    <t xml:space="preserve">  41   - Prihodi za posebne namjene</t>
  </si>
  <si>
    <t>54 - Tekuće pomopći iz državnog proračua (sredstva EU)</t>
  </si>
  <si>
    <t xml:space="preserve">  61 - Tekuće donacije</t>
  </si>
  <si>
    <t>92 - Višak poslovanja</t>
  </si>
  <si>
    <t>31- Rashodi za zaposlene</t>
  </si>
  <si>
    <t>32- Materijalni rashodi</t>
  </si>
  <si>
    <t>34 - Financijski rashodi</t>
  </si>
  <si>
    <t xml:space="preserve">42 - Rashodi za nabavu proizvedene dugotrajne imovine </t>
  </si>
  <si>
    <t xml:space="preserve">                                                  IZVJEŠTAJ RAČUNA FINANCIRANJA PREMA EKONOMSKOJ KLASIFIKACIJI </t>
  </si>
  <si>
    <t xml:space="preserve">                                                                                 RAČUN FINANCIRANJA</t>
  </si>
  <si>
    <t>ŠIFRA</t>
  </si>
  <si>
    <t xml:space="preserve">PROGRAM 1038    </t>
  </si>
  <si>
    <t>GRADSKA KNJIŽNICA</t>
  </si>
  <si>
    <t>PRORAČUN GRADA ZADRA</t>
  </si>
  <si>
    <t>Aktivnost  A1038-01                 31</t>
  </si>
  <si>
    <t>Bruto plaće</t>
  </si>
  <si>
    <t>Ostali rashodi za zposlene</t>
  </si>
  <si>
    <t>Aktivnost A1038-02                  32</t>
  </si>
  <si>
    <t>Naknada za prijevoz</t>
  </si>
  <si>
    <t>Naknada članovima UV</t>
  </si>
  <si>
    <t>Aktivnost A1038-03                  42</t>
  </si>
  <si>
    <t>Knjige i oprema</t>
  </si>
  <si>
    <t>Knjižnična građa</t>
  </si>
  <si>
    <t>MINISTARSTVO KULTURE I MEDIJA RH</t>
  </si>
  <si>
    <t>Aktivnost  A1038-01                  31</t>
  </si>
  <si>
    <t>Aktivnost A1038-02                   32</t>
  </si>
  <si>
    <t>Naknada za službena putovanja</t>
  </si>
  <si>
    <t>Stčno usavršavanje zaposlenika</t>
  </si>
  <si>
    <t>Uredski i ostali materijal</t>
  </si>
  <si>
    <t>Materijal i dijelovi za tekuće održavanje</t>
  </si>
  <si>
    <t>Usluge telefona i pošte</t>
  </si>
  <si>
    <t>Usluge promiodžbe i informiranja</t>
  </si>
  <si>
    <t xml:space="preserve">Intelektualne usluge </t>
  </si>
  <si>
    <t>VLASTITI PRIHODI</t>
  </si>
  <si>
    <t>PRIHDI ZA POSEBNE NAMJENE</t>
  </si>
  <si>
    <t xml:space="preserve">Sitan inventar </t>
  </si>
  <si>
    <t>Usluge promidžbe i informiranja</t>
  </si>
  <si>
    <t>Naknade osobama izvan radnog odnosa</t>
  </si>
  <si>
    <t>Naknade članovima UV</t>
  </si>
  <si>
    <t>Premija osiguranja</t>
  </si>
  <si>
    <t>Usluge reprezentacije</t>
  </si>
  <si>
    <t>Članarine</t>
  </si>
  <si>
    <t xml:space="preserve">Ostali rashodi </t>
  </si>
  <si>
    <t>Usluge platnog prometa</t>
  </si>
  <si>
    <t>Aktivnost A1038-03                   42</t>
  </si>
  <si>
    <t>TEKUĆE POMOĆI IZ DRŽAVNOG PRORAČUNA /SREDSTVA EU/</t>
  </si>
  <si>
    <t>Prijevozna sredstva (bibliokombij)</t>
  </si>
  <si>
    <t>DONACIJE</t>
  </si>
  <si>
    <t>VPRENESENI VIŠAK SREDSTAVA</t>
  </si>
  <si>
    <t>Prijevozna sredstva/bibliokombij/</t>
  </si>
  <si>
    <t>Usluge tekuć. I inest.održavanja</t>
  </si>
  <si>
    <t>premija reprezentacije</t>
  </si>
  <si>
    <r>
      <rPr>
        <b/>
        <sz val="10"/>
        <color rgb="FFC00000"/>
        <rFont val="Arial"/>
        <family val="2"/>
        <charset val="238"/>
      </rPr>
      <t>Izvor financiranja 9</t>
    </r>
    <r>
      <rPr>
        <b/>
        <sz val="10"/>
        <rFont val="Arial"/>
        <family val="2"/>
        <charset val="238"/>
      </rPr>
      <t>2</t>
    </r>
  </si>
  <si>
    <t>Izvor financiranja 61</t>
  </si>
  <si>
    <t>Izvor financiranja 54</t>
  </si>
  <si>
    <t>Izvor financiranja 41</t>
  </si>
  <si>
    <t>Izvor financiranja 31</t>
  </si>
  <si>
    <t>Izvor financiranja 57</t>
  </si>
  <si>
    <t>Izvor financiranja 11</t>
  </si>
  <si>
    <t>IZVORNI PLAN ILI REBALANS 2024.</t>
  </si>
  <si>
    <t>TEKUĆI PLAN 2024.</t>
  </si>
  <si>
    <t>OSTVARENJE/IZVRŠENJE 2024.</t>
  </si>
  <si>
    <t>IZVORNI PLAN ILI REBALANS 2024.*</t>
  </si>
  <si>
    <t>TEKUĆI PLAN 2024.*</t>
  </si>
  <si>
    <t>Ostale usluge (tiskarske usluge)</t>
  </si>
  <si>
    <t>OSTVARENJE/IZVRŠENJE 
2023.</t>
  </si>
  <si>
    <t>OSTVARENJE/IZVRŠENJE    2024.</t>
  </si>
  <si>
    <t xml:space="preserve">OSTV ARENJE/IZVRŠENJE 2023. </t>
  </si>
  <si>
    <t>OSTVARENJE/IZVRŠENJE  2024.</t>
  </si>
  <si>
    <t xml:space="preserve">OSTVARENJE/ IZVRŠENJE  2024. </t>
  </si>
  <si>
    <t xml:space="preserve">OSTVARENJE/IZVRŠENJE 
2023. </t>
  </si>
  <si>
    <t>OTVARENJE/IZVRŠENJE 2024.</t>
  </si>
  <si>
    <t xml:space="preserve"> IZVRŠENJE 
2023. </t>
  </si>
  <si>
    <t xml:space="preserve"> IZVRŠENJE 
2024. </t>
  </si>
  <si>
    <t>OSTVARENJE/ IZVRŠENJE 
2023.</t>
  </si>
  <si>
    <t>Tekuće pomoći od inozemnih vlada i donacije</t>
  </si>
  <si>
    <t xml:space="preserve">OSTVARENJE/ IZVRŠENJE 2024. </t>
  </si>
  <si>
    <t xml:space="preserve">OSTVARENJE/ IZVRŠENJE 
2023. </t>
  </si>
  <si>
    <t>Naknada za prijevoz na posao</t>
  </si>
  <si>
    <t>Oprema za održ. prostorija</t>
  </si>
  <si>
    <t>IZVJEŠTAJ O IZVRŠENJU FINANCIJSKOG PLANA GRADSKE KNJIŽNICE ZA RAZDOBLJE OD 01.01-31.12. 2024.GODINU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</si>
</sst>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n_-;\-* #,##0.00\ _k_n_-;_-* &quot;-&quot;??\ _k_n_-;_-@_-"/>
    <numFmt numFmtId="164" formatCode="#,##0.000"/>
    <numFmt numFmtId="165" formatCode="#,##0.00;[Red]#,##0.00"/>
  </numFmts>
  <fonts count="3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C0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4" tint="0.59999389629810485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b/>
      <i/>
      <sz val="10"/>
      <color rgb="FFC00000"/>
      <name val="Arial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4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i/>
      <sz val="8"/>
      <name val="Arial"/>
      <family val="2"/>
      <charset val="238"/>
    </font>
    <font>
      <sz val="8"/>
      <name val="Arial"/>
      <family val="2"/>
      <charset val="238"/>
    </font>
    <font>
      <i/>
      <sz val="11"/>
      <name val="Calibri"/>
      <family val="2"/>
      <charset val="238"/>
      <scheme val="minor"/>
    </font>
    <font>
      <i/>
      <sz val="8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1" fillId="0" borderId="0" applyFont="0" applyFill="0" applyBorder="0" applyAlignment="0" applyProtection="0"/>
  </cellStyleXfs>
  <cellXfs count="276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" fillId="0" borderId="0" xfId="0" applyFont="1"/>
    <xf numFmtId="0" fontId="9" fillId="3" borderId="2" xfId="0" applyNumberFormat="1" applyFont="1" applyFill="1" applyBorder="1" applyAlignment="1" applyProtection="1">
      <alignment vertical="center"/>
    </xf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/>
    </xf>
    <xf numFmtId="3" fontId="3" fillId="2" borderId="4" xfId="0" applyNumberFormat="1" applyFont="1" applyFill="1" applyBorder="1" applyAlignment="1">
      <alignment horizontal="left" vertical="center"/>
    </xf>
    <xf numFmtId="3" fontId="3" fillId="2" borderId="3" xfId="0" applyNumberFormat="1" applyFont="1" applyFill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3" fillId="2" borderId="0" xfId="0" applyNumberFormat="1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7" fillId="2" borderId="0" xfId="0" quotePrefix="1" applyNumberFormat="1" applyFont="1" applyFill="1" applyBorder="1" applyAlignment="1" applyProtection="1">
      <alignment horizontal="left" wrapText="1"/>
    </xf>
    <xf numFmtId="0" fontId="8" fillId="2" borderId="0" xfId="0" applyNumberFormat="1" applyFont="1" applyFill="1" applyBorder="1" applyAlignment="1" applyProtection="1">
      <alignment wrapText="1"/>
    </xf>
    <xf numFmtId="3" fontId="5" fillId="2" borderId="0" xfId="0" applyNumberFormat="1" applyFont="1" applyFill="1" applyBorder="1" applyAlignment="1">
      <alignment horizontal="right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>
      <alignment horizontal="right"/>
    </xf>
    <xf numFmtId="0" fontId="11" fillId="6" borderId="3" xfId="0" applyNumberFormat="1" applyFont="1" applyFill="1" applyBorder="1" applyAlignment="1" applyProtection="1">
      <alignment horizontal="left" vertical="center" wrapText="1"/>
    </xf>
    <xf numFmtId="2" fontId="11" fillId="6" borderId="3" xfId="0" applyNumberFormat="1" applyFont="1" applyFill="1" applyBorder="1"/>
    <xf numFmtId="2" fontId="11" fillId="6" borderId="6" xfId="0" applyNumberFormat="1" applyFont="1" applyFill="1" applyBorder="1"/>
    <xf numFmtId="0" fontId="11" fillId="7" borderId="3" xfId="0" applyNumberFormat="1" applyFont="1" applyFill="1" applyBorder="1" applyAlignment="1" applyProtection="1">
      <alignment horizontal="left" vertical="center" wrapText="1"/>
    </xf>
    <xf numFmtId="2" fontId="11" fillId="7" borderId="3" xfId="0" applyNumberFormat="1" applyFont="1" applyFill="1" applyBorder="1"/>
    <xf numFmtId="2" fontId="23" fillId="7" borderId="3" xfId="0" applyNumberFormat="1" applyFont="1" applyFill="1" applyBorder="1"/>
    <xf numFmtId="0" fontId="9" fillId="8" borderId="3" xfId="0" quotePrefix="1" applyFont="1" applyFill="1" applyBorder="1" applyAlignment="1">
      <alignment horizontal="left" vertical="center"/>
    </xf>
    <xf numFmtId="2" fontId="24" fillId="8" borderId="3" xfId="0" applyNumberFormat="1" applyFont="1" applyFill="1" applyBorder="1"/>
    <xf numFmtId="4" fontId="3" fillId="2" borderId="3" xfId="0" applyNumberFormat="1" applyFont="1" applyFill="1" applyBorder="1" applyAlignment="1">
      <alignment horizontal="right"/>
    </xf>
    <xf numFmtId="4" fontId="24" fillId="0" borderId="3" xfId="0" applyNumberFormat="1" applyFont="1" applyBorder="1"/>
    <xf numFmtId="2" fontId="24" fillId="0" borderId="3" xfId="0" applyNumberFormat="1" applyFont="1" applyFill="1" applyBorder="1"/>
    <xf numFmtId="0" fontId="10" fillId="8" borderId="3" xfId="0" quotePrefix="1" applyFont="1" applyFill="1" applyBorder="1" applyAlignment="1">
      <alignment horizontal="left" vertical="center"/>
    </xf>
    <xf numFmtId="0" fontId="9" fillId="8" borderId="3" xfId="0" quotePrefix="1" applyFont="1" applyFill="1" applyBorder="1" applyAlignment="1">
      <alignment horizontal="left" vertical="center" wrapText="1"/>
    </xf>
    <xf numFmtId="0" fontId="11" fillId="7" borderId="3" xfId="0" quotePrefix="1" applyFont="1" applyFill="1" applyBorder="1" applyAlignment="1">
      <alignment horizontal="left" vertical="center"/>
    </xf>
    <xf numFmtId="0" fontId="16" fillId="7" borderId="3" xfId="0" quotePrefix="1" applyFont="1" applyFill="1" applyBorder="1" applyAlignment="1">
      <alignment horizontal="left" vertical="center"/>
    </xf>
    <xf numFmtId="0" fontId="11" fillId="7" borderId="3" xfId="0" quotePrefix="1" applyFont="1" applyFill="1" applyBorder="1" applyAlignment="1">
      <alignment horizontal="left" vertical="center" wrapText="1"/>
    </xf>
    <xf numFmtId="0" fontId="9" fillId="9" borderId="3" xfId="0" quotePrefix="1" applyFont="1" applyFill="1" applyBorder="1" applyAlignment="1">
      <alignment horizontal="left" vertical="center"/>
    </xf>
    <xf numFmtId="0" fontId="11" fillId="8" borderId="3" xfId="0" quotePrefix="1" applyFont="1" applyFill="1" applyBorder="1" applyAlignment="1">
      <alignment horizontal="left" vertical="center"/>
    </xf>
    <xf numFmtId="0" fontId="9" fillId="8" borderId="3" xfId="0" applyNumberFormat="1" applyFont="1" applyFill="1" applyBorder="1" applyAlignment="1" applyProtection="1">
      <alignment horizontal="left" vertical="center" wrapText="1"/>
    </xf>
    <xf numFmtId="4" fontId="11" fillId="7" borderId="3" xfId="0" applyNumberFormat="1" applyFont="1" applyFill="1" applyBorder="1" applyAlignment="1" applyProtection="1">
      <alignment vertical="center" wrapText="1"/>
    </xf>
    <xf numFmtId="0" fontId="11" fillId="9" borderId="3" xfId="0" quotePrefix="1" applyFont="1" applyFill="1" applyBorder="1" applyAlignment="1">
      <alignment horizontal="left" vertical="center"/>
    </xf>
    <xf numFmtId="4" fontId="9" fillId="8" borderId="3" xfId="0" applyNumberFormat="1" applyFont="1" applyFill="1" applyBorder="1" applyAlignment="1" applyProtection="1">
      <alignment vertical="center" wrapText="1"/>
    </xf>
    <xf numFmtId="2" fontId="9" fillId="7" borderId="3" xfId="0" applyNumberFormat="1" applyFont="1" applyFill="1" applyBorder="1"/>
    <xf numFmtId="0" fontId="9" fillId="0" borderId="3" xfId="0" quotePrefix="1" applyFont="1" applyFill="1" applyBorder="1" applyAlignment="1">
      <alignment horizontal="left" vertical="center"/>
    </xf>
    <xf numFmtId="0" fontId="10" fillId="0" borderId="3" xfId="0" quotePrefix="1" applyFont="1" applyFill="1" applyBorder="1" applyAlignment="1">
      <alignment horizontal="left" vertical="center"/>
    </xf>
    <xf numFmtId="0" fontId="9" fillId="0" borderId="3" xfId="0" quotePrefix="1" applyFont="1" applyFill="1" applyBorder="1" applyAlignment="1">
      <alignment horizontal="left" vertical="center" wrapText="1"/>
    </xf>
    <xf numFmtId="0" fontId="11" fillId="2" borderId="3" xfId="0" quotePrefix="1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right"/>
    </xf>
    <xf numFmtId="0" fontId="11" fillId="10" borderId="3" xfId="0" quotePrefix="1" applyFont="1" applyFill="1" applyBorder="1" applyAlignment="1">
      <alignment horizontal="left" vertical="center"/>
    </xf>
    <xf numFmtId="0" fontId="11" fillId="10" borderId="3" xfId="0" quotePrefix="1" applyFont="1" applyFill="1" applyBorder="1" applyAlignment="1">
      <alignment horizontal="left" vertical="center" wrapText="1"/>
    </xf>
    <xf numFmtId="2" fontId="23" fillId="10" borderId="3" xfId="0" applyNumberFormat="1" applyFont="1" applyFill="1" applyBorder="1"/>
    <xf numFmtId="4" fontId="11" fillId="7" borderId="3" xfId="0" applyNumberFormat="1" applyFont="1" applyFill="1" applyBorder="1" applyAlignment="1">
      <alignment horizontal="right"/>
    </xf>
    <xf numFmtId="4" fontId="9" fillId="0" borderId="3" xfId="0" applyNumberFormat="1" applyFont="1" applyBorder="1"/>
    <xf numFmtId="0" fontId="9" fillId="10" borderId="7" xfId="0" applyFont="1" applyFill="1" applyBorder="1"/>
    <xf numFmtId="2" fontId="24" fillId="10" borderId="7" xfId="0" applyNumberFormat="1" applyFont="1" applyFill="1" applyBorder="1"/>
    <xf numFmtId="0" fontId="0" fillId="0" borderId="6" xfId="0" applyBorder="1"/>
    <xf numFmtId="0" fontId="11" fillId="2" borderId="0" xfId="0" quotePrefix="1" applyFont="1" applyFill="1" applyBorder="1" applyAlignment="1">
      <alignment horizontal="left" vertical="center"/>
    </xf>
    <xf numFmtId="0" fontId="9" fillId="2" borderId="0" xfId="0" quotePrefix="1" applyFont="1" applyFill="1" applyBorder="1" applyAlignment="1">
      <alignment horizontal="left" vertical="center"/>
    </xf>
    <xf numFmtId="0" fontId="9" fillId="2" borderId="0" xfId="0" quotePrefix="1" applyFont="1" applyFill="1" applyBorder="1" applyAlignment="1">
      <alignment horizontal="left" vertical="center" wrapText="1"/>
    </xf>
    <xf numFmtId="3" fontId="3" fillId="2" borderId="0" xfId="0" applyNumberFormat="1" applyFont="1" applyFill="1" applyBorder="1" applyAlignment="1">
      <alignment horizontal="right"/>
    </xf>
    <xf numFmtId="0" fontId="0" fillId="0" borderId="0" xfId="0" applyBorder="1"/>
    <xf numFmtId="0" fontId="10" fillId="2" borderId="0" xfId="0" quotePrefix="1" applyFont="1" applyFill="1" applyBorder="1" applyAlignment="1">
      <alignment horizontal="left" vertical="center"/>
    </xf>
    <xf numFmtId="0" fontId="6" fillId="3" borderId="6" xfId="0" applyNumberFormat="1" applyFont="1" applyFill="1" applyBorder="1" applyAlignment="1" applyProtection="1">
      <alignment horizontal="center" vertical="center" wrapText="1"/>
    </xf>
    <xf numFmtId="0" fontId="11" fillId="5" borderId="3" xfId="0" applyNumberFormat="1" applyFont="1" applyFill="1" applyBorder="1" applyAlignment="1" applyProtection="1">
      <alignment horizontal="left" vertical="center" wrapText="1"/>
    </xf>
    <xf numFmtId="4" fontId="11" fillId="5" borderId="3" xfId="0" applyNumberFormat="1" applyFont="1" applyFill="1" applyBorder="1" applyAlignment="1" applyProtection="1">
      <alignment horizontal="left" vertical="center" wrapText="1"/>
    </xf>
    <xf numFmtId="0" fontId="22" fillId="7" borderId="3" xfId="0" applyNumberFormat="1" applyFont="1" applyFill="1" applyBorder="1" applyAlignment="1" applyProtection="1">
      <alignment horizontal="left" vertical="center" wrapText="1"/>
    </xf>
    <xf numFmtId="2" fontId="9" fillId="8" borderId="3" xfId="0" applyNumberFormat="1" applyFont="1" applyFill="1" applyBorder="1"/>
    <xf numFmtId="2" fontId="9" fillId="0" borderId="3" xfId="0" applyNumberFormat="1" applyFont="1" applyFill="1" applyBorder="1"/>
    <xf numFmtId="0" fontId="22" fillId="7" borderId="3" xfId="0" quotePrefix="1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left" vertical="center"/>
    </xf>
    <xf numFmtId="0" fontId="11" fillId="6" borderId="3" xfId="0" applyNumberFormat="1" applyFont="1" applyFill="1" applyBorder="1" applyAlignment="1" applyProtection="1">
      <alignment horizontal="left" vertical="center"/>
    </xf>
    <xf numFmtId="0" fontId="11" fillId="6" borderId="3" xfId="0" applyNumberFormat="1" applyFont="1" applyFill="1" applyBorder="1" applyAlignment="1" applyProtection="1">
      <alignment vertical="center" wrapText="1"/>
    </xf>
    <xf numFmtId="0" fontId="11" fillId="7" borderId="3" xfId="0" applyNumberFormat="1" applyFont="1" applyFill="1" applyBorder="1" applyAlignment="1" applyProtection="1">
      <alignment vertical="center" wrapText="1"/>
    </xf>
    <xf numFmtId="0" fontId="9" fillId="8" borderId="3" xfId="0" applyNumberFormat="1" applyFont="1" applyFill="1" applyBorder="1" applyAlignment="1" applyProtection="1">
      <alignment vertical="center" wrapText="1"/>
    </xf>
    <xf numFmtId="2" fontId="23" fillId="5" borderId="3" xfId="0" applyNumberFormat="1" applyFont="1" applyFill="1" applyBorder="1"/>
    <xf numFmtId="4" fontId="11" fillId="6" borderId="3" xfId="0" applyNumberFormat="1" applyFont="1" applyFill="1" applyBorder="1" applyAlignment="1">
      <alignment horizontal="right"/>
    </xf>
    <xf numFmtId="0" fontId="0" fillId="6" borderId="3" xfId="0" applyFill="1" applyBorder="1"/>
    <xf numFmtId="0" fontId="0" fillId="8" borderId="3" xfId="0" applyFill="1" applyBorder="1"/>
    <xf numFmtId="0" fontId="0" fillId="10" borderId="3" xfId="0" applyFill="1" applyBorder="1"/>
    <xf numFmtId="0" fontId="27" fillId="7" borderId="3" xfId="0" applyFont="1" applyFill="1" applyBorder="1"/>
    <xf numFmtId="0" fontId="0" fillId="7" borderId="3" xfId="0" applyFill="1" applyBorder="1"/>
    <xf numFmtId="0" fontId="1" fillId="7" borderId="3" xfId="0" applyFont="1" applyFill="1" applyBorder="1"/>
    <xf numFmtId="0" fontId="0" fillId="5" borderId="3" xfId="0" applyFill="1" applyBorder="1"/>
    <xf numFmtId="0" fontId="0" fillId="10" borderId="7" xfId="0" applyFill="1" applyBorder="1"/>
    <xf numFmtId="4" fontId="9" fillId="8" borderId="3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/>
    </xf>
    <xf numFmtId="4" fontId="9" fillId="0" borderId="3" xfId="0" applyNumberFormat="1" applyFont="1" applyFill="1" applyBorder="1" applyAlignment="1">
      <alignment horizontal="right"/>
    </xf>
    <xf numFmtId="4" fontId="11" fillId="2" borderId="3" xfId="0" applyNumberFormat="1" applyFont="1" applyFill="1" applyBorder="1" applyAlignment="1">
      <alignment horizontal="right"/>
    </xf>
    <xf numFmtId="4" fontId="9" fillId="10" borderId="7" xfId="0" applyNumberFormat="1" applyFont="1" applyFill="1" applyBorder="1"/>
    <xf numFmtId="0" fontId="28" fillId="4" borderId="3" xfId="0" applyNumberFormat="1" applyFont="1" applyFill="1" applyBorder="1" applyAlignment="1" applyProtection="1">
      <alignment horizontal="center" vertical="center" wrapText="1"/>
    </xf>
    <xf numFmtId="0" fontId="10" fillId="2" borderId="3" xfId="0" quotePrefix="1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/>
    </xf>
    <xf numFmtId="0" fontId="16" fillId="2" borderId="3" xfId="0" applyFont="1" applyFill="1" applyBorder="1" applyAlignment="1">
      <alignment horizontal="left" vertical="center" indent="1"/>
    </xf>
    <xf numFmtId="0" fontId="16" fillId="2" borderId="3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horizontal="left" vertical="center" indent="1"/>
    </xf>
    <xf numFmtId="0" fontId="11" fillId="4" borderId="3" xfId="0" applyFont="1" applyFill="1" applyBorder="1" applyAlignment="1">
      <alignment vertical="center"/>
    </xf>
    <xf numFmtId="0" fontId="16" fillId="0" borderId="3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16" fillId="4" borderId="3" xfId="0" applyNumberFormat="1" applyFont="1" applyFill="1" applyBorder="1" applyAlignment="1" applyProtection="1">
      <alignment horizontal="left" vertical="center" wrapText="1"/>
    </xf>
    <xf numFmtId="0" fontId="16" fillId="4" borderId="3" xfId="0" applyNumberFormat="1" applyFont="1" applyFill="1" applyBorder="1" applyAlignment="1" applyProtection="1">
      <alignment vertical="center" wrapText="1"/>
    </xf>
    <xf numFmtId="0" fontId="29" fillId="4" borderId="3" xfId="0" applyFont="1" applyFill="1" applyBorder="1" applyAlignment="1">
      <alignment horizontal="left" vertical="center" indent="1"/>
    </xf>
    <xf numFmtId="0" fontId="16" fillId="4" borderId="3" xfId="0" applyFont="1" applyFill="1" applyBorder="1" applyAlignment="1">
      <alignment vertical="center"/>
    </xf>
    <xf numFmtId="4" fontId="26" fillId="0" borderId="3" xfId="0" applyNumberFormat="1" applyFont="1" applyBorder="1"/>
    <xf numFmtId="0" fontId="13" fillId="6" borderId="3" xfId="0" applyFont="1" applyFill="1" applyBorder="1" applyAlignment="1">
      <alignment vertical="top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4" fontId="16" fillId="4" borderId="3" xfId="0" applyNumberFormat="1" applyFont="1" applyFill="1" applyBorder="1" applyAlignment="1">
      <alignment horizontal="right" wrapText="1"/>
    </xf>
    <xf numFmtId="4" fontId="16" fillId="4" borderId="3" xfId="0" applyNumberFormat="1" applyFont="1" applyFill="1" applyBorder="1" applyAlignment="1">
      <alignment horizontal="right"/>
    </xf>
    <xf numFmtId="4" fontId="16" fillId="7" borderId="3" xfId="0" applyNumberFormat="1" applyFont="1" applyFill="1" applyBorder="1" applyAlignment="1">
      <alignment horizontal="right"/>
    </xf>
    <xf numFmtId="4" fontId="11" fillId="4" borderId="3" xfId="0" applyNumberFormat="1" applyFont="1" applyFill="1" applyBorder="1" applyAlignment="1">
      <alignment horizontal="right"/>
    </xf>
    <xf numFmtId="4" fontId="16" fillId="4" borderId="3" xfId="0" applyNumberFormat="1" applyFont="1" applyFill="1" applyBorder="1" applyAlignment="1" applyProtection="1">
      <alignment horizontal="right" vertical="center" wrapText="1"/>
    </xf>
    <xf numFmtId="2" fontId="0" fillId="0" borderId="3" xfId="0" applyNumberFormat="1" applyBorder="1"/>
    <xf numFmtId="0" fontId="16" fillId="2" borderId="3" xfId="0" quotePrefix="1" applyFont="1" applyFill="1" applyBorder="1" applyAlignment="1">
      <alignment horizontal="left" vertical="center" wrapText="1" indent="1"/>
    </xf>
    <xf numFmtId="0" fontId="16" fillId="2" borderId="3" xfId="0" applyFont="1" applyFill="1" applyBorder="1" applyAlignment="1">
      <alignment horizontal="left" vertical="center" wrapText="1" indent="1"/>
    </xf>
    <xf numFmtId="0" fontId="16" fillId="2" borderId="3" xfId="0" applyNumberFormat="1" applyFont="1" applyFill="1" applyBorder="1" applyAlignment="1" applyProtection="1">
      <alignment horizontal="left" vertical="center" wrapText="1"/>
    </xf>
    <xf numFmtId="0" fontId="16" fillId="2" borderId="3" xfId="0" applyNumberFormat="1" applyFont="1" applyFill="1" applyBorder="1" applyAlignment="1" applyProtection="1">
      <alignment horizontal="left" vertical="center" wrapText="1" inden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1" fillId="2" borderId="4" xfId="0" applyNumberFormat="1" applyFont="1" applyFill="1" applyBorder="1" applyAlignment="1" applyProtection="1">
      <alignment horizontal="left" vertical="center" wrapText="1"/>
    </xf>
    <xf numFmtId="4" fontId="11" fillId="2" borderId="4" xfId="0" applyNumberFormat="1" applyFont="1" applyFill="1" applyBorder="1" applyAlignment="1">
      <alignment horizontal="right"/>
    </xf>
    <xf numFmtId="0" fontId="11" fillId="4" borderId="3" xfId="0" applyFont="1" applyFill="1" applyBorder="1" applyAlignment="1">
      <alignment horizontal="left" vertical="center" wrapText="1"/>
    </xf>
    <xf numFmtId="4" fontId="11" fillId="4" borderId="4" xfId="0" applyNumberFormat="1" applyFont="1" applyFill="1" applyBorder="1" applyAlignment="1">
      <alignment horizontal="right"/>
    </xf>
    <xf numFmtId="0" fontId="11" fillId="0" borderId="3" xfId="0" applyFont="1" applyBorder="1" applyAlignment="1">
      <alignment horizontal="left" vertical="center" wrapText="1"/>
    </xf>
    <xf numFmtId="0" fontId="9" fillId="2" borderId="1" xfId="0" applyNumberFormat="1" applyFont="1" applyFill="1" applyBorder="1" applyAlignment="1" applyProtection="1">
      <alignment horizontal="left" vertical="center" wrapText="1"/>
    </xf>
    <xf numFmtId="0" fontId="9" fillId="2" borderId="2" xfId="0" applyNumberFormat="1" applyFont="1" applyFill="1" applyBorder="1" applyAlignment="1" applyProtection="1">
      <alignment horizontal="left" vertical="center" wrapTex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2" borderId="4" xfId="0" applyNumberFormat="1" applyFont="1" applyFill="1" applyBorder="1" applyAlignment="1">
      <alignment horizontal="right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11" fillId="4" borderId="4" xfId="0" applyNumberFormat="1" applyFont="1" applyFill="1" applyBorder="1" applyAlignment="1" applyProtection="1">
      <alignment horizontal="left" vertical="center" wrapText="1"/>
    </xf>
    <xf numFmtId="0" fontId="11" fillId="2" borderId="2" xfId="0" applyNumberFormat="1" applyFont="1" applyFill="1" applyBorder="1" applyAlignment="1" applyProtection="1">
      <alignment horizontal="left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4" fontId="11" fillId="0" borderId="3" xfId="0" applyNumberFormat="1" applyFont="1" applyFill="1" applyBorder="1" applyAlignment="1">
      <alignment horizontal="right"/>
    </xf>
    <xf numFmtId="4" fontId="11" fillId="3" borderId="3" xfId="0" applyNumberFormat="1" applyFont="1" applyFill="1" applyBorder="1" applyAlignment="1">
      <alignment horizontal="right"/>
    </xf>
    <xf numFmtId="0" fontId="32" fillId="2" borderId="0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22" fillId="0" borderId="3" xfId="0" quotePrefix="1" applyNumberFormat="1" applyFont="1" applyFill="1" applyBorder="1" applyAlignment="1" applyProtection="1">
      <alignment horizontal="center" vertical="center" wrapText="1"/>
    </xf>
    <xf numFmtId="0" fontId="22" fillId="2" borderId="3" xfId="0" applyNumberFormat="1" applyFont="1" applyFill="1" applyBorder="1" applyAlignment="1" applyProtection="1">
      <alignment horizontal="center" vertical="center" wrapText="1"/>
    </xf>
    <xf numFmtId="3" fontId="11" fillId="0" borderId="3" xfId="0" applyNumberFormat="1" applyFont="1" applyBorder="1" applyAlignment="1">
      <alignment horizontal="right"/>
    </xf>
    <xf numFmtId="3" fontId="11" fillId="0" borderId="3" xfId="0" applyNumberFormat="1" applyFont="1" applyFill="1" applyBorder="1" applyAlignment="1">
      <alignment horizontal="right"/>
    </xf>
    <xf numFmtId="3" fontId="11" fillId="3" borderId="3" xfId="0" applyNumberFormat="1" applyFont="1" applyFill="1" applyBorder="1" applyAlignment="1">
      <alignment horizontal="right"/>
    </xf>
    <xf numFmtId="4" fontId="11" fillId="5" borderId="3" xfId="0" applyNumberFormat="1" applyFont="1" applyFill="1" applyBorder="1" applyAlignment="1">
      <alignment horizontal="right"/>
    </xf>
    <xf numFmtId="4" fontId="9" fillId="9" borderId="3" xfId="0" applyNumberFormat="1" applyFont="1" applyFill="1" applyBorder="1" applyAlignment="1" applyProtection="1">
      <alignment vertical="center" wrapText="1"/>
    </xf>
    <xf numFmtId="2" fontId="9" fillId="9" borderId="3" xfId="0" applyNumberFormat="1" applyFont="1" applyFill="1" applyBorder="1"/>
    <xf numFmtId="2" fontId="24" fillId="9" borderId="3" xfId="0" applyNumberFormat="1" applyFont="1" applyFill="1" applyBorder="1"/>
    <xf numFmtId="4" fontId="33" fillId="6" borderId="3" xfId="0" applyNumberFormat="1" applyFont="1" applyFill="1" applyBorder="1" applyAlignment="1">
      <alignment vertical="top" wrapText="1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11" fillId="2" borderId="2" xfId="0" applyNumberFormat="1" applyFont="1" applyFill="1" applyBorder="1" applyAlignment="1" applyProtection="1">
      <alignment horizontal="left" vertical="center" wrapText="1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11" fillId="2" borderId="2" xfId="0" applyNumberFormat="1" applyFont="1" applyFill="1" applyBorder="1" applyAlignment="1" applyProtection="1">
      <alignment horizontal="left" vertical="center" wrapText="1"/>
    </xf>
    <xf numFmtId="0" fontId="11" fillId="0" borderId="3" xfId="0" quotePrefix="1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4" fontId="11" fillId="0" borderId="3" xfId="0" applyNumberFormat="1" applyFont="1" applyBorder="1" applyAlignment="1">
      <alignment horizontal="right"/>
    </xf>
    <xf numFmtId="2" fontId="11" fillId="5" borderId="6" xfId="0" applyNumberFormat="1" applyFont="1" applyFill="1" applyBorder="1"/>
    <xf numFmtId="4" fontId="9" fillId="0" borderId="3" xfId="0" applyNumberFormat="1" applyFont="1" applyFill="1" applyBorder="1"/>
    <xf numFmtId="0" fontId="9" fillId="0" borderId="3" xfId="0" applyFont="1" applyFill="1" applyBorder="1"/>
    <xf numFmtId="0" fontId="9" fillId="8" borderId="3" xfId="0" applyFont="1" applyFill="1" applyBorder="1"/>
    <xf numFmtId="4" fontId="9" fillId="8" borderId="3" xfId="0" applyNumberFormat="1" applyFont="1" applyFill="1" applyBorder="1"/>
    <xf numFmtId="4" fontId="9" fillId="8" borderId="3" xfId="1" applyNumberFormat="1" applyFont="1" applyFill="1" applyBorder="1"/>
    <xf numFmtId="0" fontId="11" fillId="3" borderId="3" xfId="0" applyNumberFormat="1" applyFont="1" applyFill="1" applyBorder="1" applyAlignment="1" applyProtection="1">
      <alignment horizontal="center" vertical="center" wrapText="1"/>
    </xf>
    <xf numFmtId="0" fontId="22" fillId="3" borderId="3" xfId="0" applyNumberFormat="1" applyFont="1" applyFill="1" applyBorder="1" applyAlignment="1" applyProtection="1">
      <alignment horizontal="center" vertical="center" wrapText="1"/>
    </xf>
    <xf numFmtId="2" fontId="34" fillId="4" borderId="3" xfId="0" applyNumberFormat="1" applyFont="1" applyFill="1" applyBorder="1" applyAlignment="1" applyProtection="1">
      <alignment horizontal="center" vertical="center" wrapText="1"/>
    </xf>
    <xf numFmtId="2" fontId="34" fillId="0" borderId="3" xfId="0" applyNumberFormat="1" applyFont="1" applyFill="1" applyBorder="1" applyAlignment="1" applyProtection="1">
      <alignment horizontal="center" vertical="center" wrapText="1"/>
    </xf>
    <xf numFmtId="165" fontId="26" fillId="0" borderId="3" xfId="0" applyNumberFormat="1" applyFont="1" applyBorder="1"/>
    <xf numFmtId="4" fontId="11" fillId="0" borderId="3" xfId="0" applyNumberFormat="1" applyFont="1" applyFill="1" applyBorder="1" applyAlignment="1">
      <alignment horizontal="right" wrapText="1"/>
    </xf>
    <xf numFmtId="0" fontId="26" fillId="0" borderId="3" xfId="0" applyFont="1" applyBorder="1"/>
    <xf numFmtId="2" fontId="35" fillId="0" borderId="3" xfId="0" applyNumberFormat="1" applyFont="1" applyFill="1" applyBorder="1" applyAlignment="1">
      <alignment horizontal="center"/>
    </xf>
    <xf numFmtId="4" fontId="9" fillId="2" borderId="3" xfId="0" applyNumberFormat="1" applyFont="1" applyFill="1" applyBorder="1" applyAlignment="1" applyProtection="1">
      <alignment horizontal="right" wrapText="1"/>
    </xf>
    <xf numFmtId="4" fontId="36" fillId="0" borderId="3" xfId="0" applyNumberFormat="1" applyFont="1" applyBorder="1"/>
    <xf numFmtId="2" fontId="37" fillId="0" borderId="3" xfId="0" applyNumberFormat="1" applyFont="1" applyFill="1" applyBorder="1" applyAlignment="1" applyProtection="1">
      <alignment horizontal="center" vertical="center" wrapText="1"/>
    </xf>
    <xf numFmtId="2" fontId="34" fillId="6" borderId="3" xfId="0" applyNumberFormat="1" applyFont="1" applyFill="1" applyBorder="1" applyAlignment="1" applyProtection="1">
      <alignment horizontal="center" vertical="center" wrapText="1"/>
    </xf>
    <xf numFmtId="2" fontId="26" fillId="0" borderId="3" xfId="0" applyNumberFormat="1" applyFont="1" applyBorder="1"/>
    <xf numFmtId="0" fontId="9" fillId="3" borderId="3" xfId="0" applyNumberFormat="1" applyFont="1" applyFill="1" applyBorder="1" applyAlignment="1" applyProtection="1">
      <alignment horizontal="center" vertical="center" wrapText="1"/>
    </xf>
    <xf numFmtId="4" fontId="11" fillId="0" borderId="3" xfId="0" applyNumberFormat="1" applyFont="1" applyBorder="1"/>
    <xf numFmtId="4" fontId="9" fillId="0" borderId="3" xfId="0" applyNumberFormat="1" applyFont="1" applyFill="1" applyBorder="1" applyAlignment="1" applyProtection="1">
      <alignment horizontal="right" vertical="center" wrapText="1"/>
    </xf>
    <xf numFmtId="14" fontId="11" fillId="0" borderId="3" xfId="0" quotePrefix="1" applyNumberFormat="1" applyFont="1" applyFill="1" applyBorder="1" applyAlignment="1" applyProtection="1">
      <alignment horizontal="center" vertical="center" wrapText="1"/>
    </xf>
    <xf numFmtId="2" fontId="11" fillId="5" borderId="3" xfId="0" applyNumberFormat="1" applyFont="1" applyFill="1" applyBorder="1"/>
    <xf numFmtId="164" fontId="11" fillId="2" borderId="3" xfId="0" applyNumberFormat="1" applyFont="1" applyFill="1" applyBorder="1" applyAlignment="1">
      <alignment horizontal="right"/>
    </xf>
    <xf numFmtId="0" fontId="11" fillId="0" borderId="3" xfId="0" applyFont="1" applyBorder="1"/>
    <xf numFmtId="4" fontId="11" fillId="10" borderId="3" xfId="0" applyNumberFormat="1" applyFont="1" applyFill="1" applyBorder="1" applyAlignment="1">
      <alignment horizontal="right"/>
    </xf>
    <xf numFmtId="2" fontId="11" fillId="10" borderId="3" xfId="0" applyNumberFormat="1" applyFont="1" applyFill="1" applyBorder="1"/>
    <xf numFmtId="2" fontId="9" fillId="10" borderId="7" xfId="0" applyNumberFormat="1" applyFont="1" applyFill="1" applyBorder="1"/>
    <xf numFmtId="0" fontId="1" fillId="0" borderId="0" xfId="0" applyFont="1" applyBorder="1" applyAlignment="1">
      <alignment horizontal="left" vertical="top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7" fillId="2" borderId="0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center" wrapText="1"/>
    </xf>
    <xf numFmtId="0" fontId="11" fillId="0" borderId="2" xfId="0" quotePrefix="1" applyFont="1" applyBorder="1" applyAlignment="1">
      <alignment horizontal="center" wrapText="1"/>
    </xf>
    <xf numFmtId="0" fontId="11" fillId="0" borderId="4" xfId="0" quotePrefix="1" applyFont="1" applyBorder="1" applyAlignment="1">
      <alignment horizont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7" fillId="2" borderId="0" xfId="0" quotePrefix="1" applyNumberFormat="1" applyFont="1" applyFill="1" applyBorder="1" applyAlignment="1" applyProtection="1">
      <alignment horizontal="left" wrapTex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8" fillId="2" borderId="5" xfId="0" applyNumberFormat="1" applyFont="1" applyFill="1" applyBorder="1" applyAlignment="1" applyProtection="1">
      <alignment horizontal="left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1" fillId="0" borderId="1" xfId="0" quotePrefix="1" applyFont="1" applyFill="1" applyBorder="1" applyAlignment="1">
      <alignment horizontal="left" vertical="center"/>
    </xf>
    <xf numFmtId="0" fontId="6" fillId="3" borderId="6" xfId="0" applyNumberFormat="1" applyFont="1" applyFill="1" applyBorder="1" applyAlignment="1" applyProtection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3" xfId="0" quotePrefix="1" applyFont="1" applyBorder="1" applyAlignment="1">
      <alignment horizont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19" fillId="0" borderId="0" xfId="0" applyFont="1" applyAlignment="1">
      <alignment horizont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11" fillId="2" borderId="2" xfId="0" applyNumberFormat="1" applyFont="1" applyFill="1" applyBorder="1" applyAlignment="1" applyProtection="1">
      <alignment horizontal="left" vertical="center" wrapText="1"/>
    </xf>
    <xf numFmtId="0" fontId="11" fillId="2" borderId="4" xfId="0" applyNumberFormat="1" applyFont="1" applyFill="1" applyBorder="1" applyAlignment="1" applyProtection="1">
      <alignment horizontal="left" vertical="center" wrapText="1"/>
    </xf>
    <xf numFmtId="0" fontId="25" fillId="4" borderId="1" xfId="0" applyNumberFormat="1" applyFont="1" applyFill="1" applyBorder="1" applyAlignment="1" applyProtection="1">
      <alignment horizontal="right" vertical="center" wrapText="1"/>
    </xf>
    <xf numFmtId="0" fontId="25" fillId="4" borderId="2" xfId="0" applyNumberFormat="1" applyFont="1" applyFill="1" applyBorder="1" applyAlignment="1" applyProtection="1">
      <alignment horizontal="right" vertical="center" wrapText="1"/>
    </xf>
    <xf numFmtId="0" fontId="25" fillId="4" borderId="4" xfId="0" applyNumberFormat="1" applyFont="1" applyFill="1" applyBorder="1" applyAlignment="1" applyProtection="1">
      <alignment horizontal="right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9" fillId="2" borderId="4" xfId="0" applyNumberFormat="1" applyFont="1" applyFill="1" applyBorder="1" applyAlignment="1" applyProtection="1">
      <alignment horizontal="center" vertical="center" wrapText="1"/>
    </xf>
    <xf numFmtId="0" fontId="11" fillId="4" borderId="1" xfId="0" applyNumberFormat="1" applyFont="1" applyFill="1" applyBorder="1" applyAlignment="1" applyProtection="1">
      <alignment horizontal="right" vertical="center" wrapText="1"/>
    </xf>
    <xf numFmtId="0" fontId="11" fillId="4" borderId="2" xfId="0" applyNumberFormat="1" applyFont="1" applyFill="1" applyBorder="1" applyAlignment="1" applyProtection="1">
      <alignment horizontal="right" vertical="center" wrapText="1"/>
    </xf>
    <xf numFmtId="0" fontId="11" fillId="4" borderId="4" xfId="0" applyNumberFormat="1" applyFont="1" applyFill="1" applyBorder="1" applyAlignment="1" applyProtection="1">
      <alignment horizontal="right" vertical="center" wrapText="1"/>
    </xf>
    <xf numFmtId="0" fontId="12" fillId="0" borderId="0" xfId="0" applyFont="1" applyAlignment="1">
      <alignment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3"/>
  <sheetViews>
    <sheetView workbookViewId="0">
      <selection activeCell="J10" sqref="J10"/>
    </sheetView>
  </sheetViews>
  <sheetFormatPr defaultRowHeight="15" x14ac:dyDescent="0.25"/>
  <cols>
    <col min="6" max="10" width="25.28515625" customWidth="1"/>
    <col min="11" max="12" width="15.7109375" customWidth="1"/>
  </cols>
  <sheetData>
    <row r="1" spans="2:12" ht="42" customHeight="1" x14ac:dyDescent="0.25">
      <c r="B1" s="237" t="s">
        <v>228</v>
      </c>
      <c r="C1" s="237"/>
      <c r="D1" s="237"/>
      <c r="E1" s="237"/>
      <c r="F1" s="237"/>
      <c r="G1" s="237"/>
      <c r="H1" s="237"/>
      <c r="I1" s="237"/>
      <c r="J1" s="237"/>
      <c r="K1" s="237"/>
      <c r="L1" s="237"/>
    </row>
    <row r="2" spans="2:12" ht="15.75" customHeight="1" x14ac:dyDescent="0.25"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</row>
    <row r="3" spans="2:12" ht="6.75" customHeight="1" x14ac:dyDescent="0.25">
      <c r="B3" s="221"/>
      <c r="C3" s="221"/>
      <c r="D3" s="221"/>
      <c r="E3" s="34"/>
      <c r="F3" s="34"/>
      <c r="G3" s="34"/>
      <c r="H3" s="34"/>
      <c r="I3" s="34"/>
      <c r="J3" s="36"/>
      <c r="K3" s="36"/>
      <c r="L3" s="35"/>
    </row>
    <row r="4" spans="2:12" ht="18" customHeight="1" x14ac:dyDescent="0.25">
      <c r="B4" s="237" t="s">
        <v>36</v>
      </c>
      <c r="C4" s="237"/>
      <c r="D4" s="237"/>
      <c r="E4" s="237"/>
      <c r="F4" s="237"/>
      <c r="G4" s="237"/>
      <c r="H4" s="237"/>
      <c r="I4" s="237"/>
      <c r="J4" s="237"/>
      <c r="K4" s="237"/>
      <c r="L4" s="237"/>
    </row>
    <row r="5" spans="2:12" ht="18" customHeight="1" x14ac:dyDescent="0.25">
      <c r="B5" s="37"/>
      <c r="C5" s="38"/>
      <c r="D5" s="38"/>
      <c r="E5" s="38"/>
      <c r="F5" s="38"/>
      <c r="G5" s="38"/>
      <c r="H5" s="38"/>
      <c r="I5" s="38"/>
      <c r="J5" s="38"/>
      <c r="K5" s="38"/>
      <c r="L5" s="35"/>
    </row>
    <row r="6" spans="2:12" x14ac:dyDescent="0.25">
      <c r="B6" s="236" t="s">
        <v>37</v>
      </c>
      <c r="C6" s="236"/>
      <c r="D6" s="236"/>
      <c r="E6" s="236"/>
      <c r="F6" s="236"/>
      <c r="G6" s="39"/>
      <c r="H6" s="39"/>
      <c r="I6" s="39"/>
      <c r="J6" s="39"/>
      <c r="K6" s="40"/>
      <c r="L6" s="35"/>
    </row>
    <row r="7" spans="2:12" ht="25.5" x14ac:dyDescent="0.25">
      <c r="B7" s="243" t="s">
        <v>5</v>
      </c>
      <c r="C7" s="244"/>
      <c r="D7" s="244"/>
      <c r="E7" s="244"/>
      <c r="F7" s="245"/>
      <c r="G7" s="185" t="s">
        <v>213</v>
      </c>
      <c r="H7" s="186" t="s">
        <v>207</v>
      </c>
      <c r="I7" s="187" t="s">
        <v>208</v>
      </c>
      <c r="J7" s="185" t="s">
        <v>214</v>
      </c>
      <c r="K7" s="187" t="s">
        <v>10</v>
      </c>
      <c r="L7" s="187" t="s">
        <v>28</v>
      </c>
    </row>
    <row r="8" spans="2:12" s="18" customFormat="1" ht="11.25" x14ac:dyDescent="0.2">
      <c r="B8" s="228">
        <v>1</v>
      </c>
      <c r="C8" s="228"/>
      <c r="D8" s="228"/>
      <c r="E8" s="228"/>
      <c r="F8" s="229"/>
      <c r="G8" s="171">
        <v>2</v>
      </c>
      <c r="H8" s="172">
        <v>3</v>
      </c>
      <c r="I8" s="172">
        <v>4</v>
      </c>
      <c r="J8" s="172">
        <v>5</v>
      </c>
      <c r="K8" s="172" t="s">
        <v>12</v>
      </c>
      <c r="L8" s="172" t="s">
        <v>13</v>
      </c>
    </row>
    <row r="9" spans="2:12" x14ac:dyDescent="0.25">
      <c r="B9" s="241" t="s">
        <v>0</v>
      </c>
      <c r="C9" s="220"/>
      <c r="D9" s="220"/>
      <c r="E9" s="220"/>
      <c r="F9" s="242"/>
      <c r="G9" s="168">
        <f>SUM(G10:G11)</f>
        <v>1614294.41</v>
      </c>
      <c r="H9" s="168">
        <f t="shared" ref="H9:J9" si="0">SUM(H10:H11)</f>
        <v>1821307.47</v>
      </c>
      <c r="I9" s="168">
        <f t="shared" ref="I9" si="1">SUM(I10:I11)</f>
        <v>1821307.47</v>
      </c>
      <c r="J9" s="168">
        <f t="shared" si="0"/>
        <v>1783872.75</v>
      </c>
      <c r="K9" s="168">
        <f>(J9/G9*100)</f>
        <v>110.50479633389799</v>
      </c>
      <c r="L9" s="168">
        <f>(J9/I9*100)</f>
        <v>97.944623814670891</v>
      </c>
    </row>
    <row r="10" spans="2:12" x14ac:dyDescent="0.25">
      <c r="B10" s="230" t="s">
        <v>29</v>
      </c>
      <c r="C10" s="231"/>
      <c r="D10" s="231"/>
      <c r="E10" s="231"/>
      <c r="F10" s="240"/>
      <c r="G10" s="167">
        <v>1614294.41</v>
      </c>
      <c r="H10" s="167">
        <v>1821307.47</v>
      </c>
      <c r="I10" s="167">
        <v>1821307.47</v>
      </c>
      <c r="J10" s="167">
        <v>1783872.75</v>
      </c>
      <c r="K10" s="167">
        <f>(J10/G10*100)</f>
        <v>110.50479633389799</v>
      </c>
      <c r="L10" s="167">
        <f t="shared" ref="L10:L14" si="2">(J10/I10*100)</f>
        <v>97.944623814670891</v>
      </c>
    </row>
    <row r="11" spans="2:12" x14ac:dyDescent="0.25">
      <c r="B11" s="246" t="s">
        <v>34</v>
      </c>
      <c r="C11" s="240"/>
      <c r="D11" s="240"/>
      <c r="E11" s="240"/>
      <c r="F11" s="240"/>
      <c r="G11" s="167">
        <v>0</v>
      </c>
      <c r="H11" s="167"/>
      <c r="I11" s="167"/>
      <c r="J11" s="167"/>
      <c r="K11" s="167"/>
      <c r="L11" s="167"/>
    </row>
    <row r="12" spans="2:12" x14ac:dyDescent="0.25">
      <c r="B12" s="13" t="s">
        <v>1</v>
      </c>
      <c r="C12" s="25"/>
      <c r="D12" s="25"/>
      <c r="E12" s="25"/>
      <c r="F12" s="25"/>
      <c r="G12" s="168">
        <f>SUM(G13:G14)</f>
        <v>1636938.25</v>
      </c>
      <c r="H12" s="168">
        <f t="shared" ref="H12:J12" si="3">SUM(H13:H14)</f>
        <v>1845775.94</v>
      </c>
      <c r="I12" s="168">
        <f t="shared" ref="I12" si="4">SUM(I13:I14)</f>
        <v>1845775.94</v>
      </c>
      <c r="J12" s="168">
        <f t="shared" si="3"/>
        <v>1833099.03</v>
      </c>
      <c r="K12" s="168">
        <f t="shared" ref="K12:K14" si="5">(J12/G12*100)</f>
        <v>111.98339521970362</v>
      </c>
      <c r="L12" s="168">
        <f t="shared" si="2"/>
        <v>99.313193452938833</v>
      </c>
    </row>
    <row r="13" spans="2:12" x14ac:dyDescent="0.25">
      <c r="B13" s="238" t="s">
        <v>30</v>
      </c>
      <c r="C13" s="231"/>
      <c r="D13" s="231"/>
      <c r="E13" s="231"/>
      <c r="F13" s="231"/>
      <c r="G13" s="167">
        <v>1287347.26</v>
      </c>
      <c r="H13" s="167">
        <v>1560807.47</v>
      </c>
      <c r="I13" s="167">
        <v>1560807.47</v>
      </c>
      <c r="J13" s="167">
        <v>1544971.26</v>
      </c>
      <c r="K13" s="167">
        <f t="shared" si="5"/>
        <v>120.0120051523627</v>
      </c>
      <c r="L13" s="167">
        <f t="shared" si="2"/>
        <v>98.985383507935168</v>
      </c>
    </row>
    <row r="14" spans="2:12" x14ac:dyDescent="0.25">
      <c r="B14" s="239" t="s">
        <v>31</v>
      </c>
      <c r="C14" s="240"/>
      <c r="D14" s="240"/>
      <c r="E14" s="240"/>
      <c r="F14" s="240"/>
      <c r="G14" s="188">
        <v>349590.99</v>
      </c>
      <c r="H14" s="188">
        <v>284968.46999999997</v>
      </c>
      <c r="I14" s="188">
        <v>284968.46999999997</v>
      </c>
      <c r="J14" s="188">
        <v>288127.77</v>
      </c>
      <c r="K14" s="167">
        <f t="shared" si="5"/>
        <v>82.418534299182028</v>
      </c>
      <c r="L14" s="167">
        <f t="shared" si="2"/>
        <v>101.10864896737526</v>
      </c>
    </row>
    <row r="15" spans="2:12" x14ac:dyDescent="0.25">
      <c r="B15" s="219" t="s">
        <v>38</v>
      </c>
      <c r="C15" s="220"/>
      <c r="D15" s="220"/>
      <c r="E15" s="220"/>
      <c r="F15" s="220"/>
      <c r="G15" s="168">
        <f>SUM(G9-G12)</f>
        <v>-22643.840000000084</v>
      </c>
      <c r="H15" s="168">
        <f>SUM(H9-H12)</f>
        <v>-24468.469999999972</v>
      </c>
      <c r="I15" s="168">
        <f>SUM(I9-I12)</f>
        <v>-24468.469999999972</v>
      </c>
      <c r="J15" s="168">
        <f>SUM(J9-J12)</f>
        <v>-49226.280000000028</v>
      </c>
      <c r="K15" s="168"/>
      <c r="L15" s="168"/>
    </row>
    <row r="16" spans="2:12" ht="18" x14ac:dyDescent="0.25">
      <c r="B16" s="34"/>
      <c r="C16" s="41"/>
      <c r="D16" s="41"/>
      <c r="E16" s="41"/>
      <c r="F16" s="41"/>
      <c r="G16" s="169"/>
      <c r="H16" s="169"/>
      <c r="I16" s="170"/>
      <c r="J16" s="170"/>
      <c r="K16" s="170"/>
      <c r="L16" s="170"/>
    </row>
    <row r="17" spans="1:43" ht="18" customHeight="1" x14ac:dyDescent="0.25">
      <c r="B17" s="236" t="s">
        <v>39</v>
      </c>
      <c r="C17" s="236"/>
      <c r="D17" s="236"/>
      <c r="E17" s="236"/>
      <c r="F17" s="236"/>
      <c r="G17" s="169"/>
      <c r="H17" s="169"/>
      <c r="I17" s="170"/>
      <c r="J17" s="170"/>
      <c r="K17" s="170"/>
      <c r="L17" s="170"/>
    </row>
    <row r="18" spans="1:43" ht="25.5" x14ac:dyDescent="0.25">
      <c r="B18" s="225" t="s">
        <v>5</v>
      </c>
      <c r="C18" s="226"/>
      <c r="D18" s="226"/>
      <c r="E18" s="226"/>
      <c r="F18" s="227"/>
      <c r="G18" s="185" t="s">
        <v>213</v>
      </c>
      <c r="H18" s="187" t="s">
        <v>207</v>
      </c>
      <c r="I18" s="187" t="s">
        <v>208</v>
      </c>
      <c r="J18" s="185" t="s">
        <v>209</v>
      </c>
      <c r="K18" s="187" t="s">
        <v>10</v>
      </c>
      <c r="L18" s="187" t="s">
        <v>28</v>
      </c>
    </row>
    <row r="19" spans="1:43" s="18" customFormat="1" x14ac:dyDescent="0.25">
      <c r="B19" s="228">
        <v>1</v>
      </c>
      <c r="C19" s="228"/>
      <c r="D19" s="228"/>
      <c r="E19" s="228"/>
      <c r="F19" s="229"/>
      <c r="G19" s="171"/>
      <c r="H19" s="172">
        <v>3</v>
      </c>
      <c r="I19" s="172">
        <v>4</v>
      </c>
      <c r="J19" s="172">
        <v>5</v>
      </c>
      <c r="K19" s="172" t="s">
        <v>12</v>
      </c>
      <c r="L19" s="172" t="s">
        <v>13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</row>
    <row r="20" spans="1:43" ht="15.75" customHeight="1" x14ac:dyDescent="0.25">
      <c r="A20" s="18"/>
      <c r="B20" s="230" t="s">
        <v>32</v>
      </c>
      <c r="C20" s="232"/>
      <c r="D20" s="232"/>
      <c r="E20" s="232"/>
      <c r="F20" s="233"/>
      <c r="G20" s="173"/>
      <c r="H20" s="173"/>
      <c r="I20" s="173"/>
      <c r="J20" s="173"/>
      <c r="K20" s="173"/>
      <c r="L20" s="173"/>
    </row>
    <row r="21" spans="1:43" x14ac:dyDescent="0.25">
      <c r="A21" s="18"/>
      <c r="B21" s="230" t="s">
        <v>33</v>
      </c>
      <c r="C21" s="231"/>
      <c r="D21" s="231"/>
      <c r="E21" s="231"/>
      <c r="F21" s="231"/>
      <c r="G21" s="173"/>
      <c r="H21" s="174"/>
      <c r="I21" s="173"/>
      <c r="J21" s="173"/>
      <c r="K21" s="173"/>
      <c r="L21" s="173"/>
    </row>
    <row r="22" spans="1:43" s="26" customFormat="1" ht="15" customHeight="1" x14ac:dyDescent="0.25">
      <c r="A22" s="18"/>
      <c r="B22" s="222" t="s">
        <v>35</v>
      </c>
      <c r="C22" s="223"/>
      <c r="D22" s="223"/>
      <c r="E22" s="223"/>
      <c r="F22" s="224"/>
      <c r="G22" s="175"/>
      <c r="H22" s="175"/>
      <c r="I22" s="175"/>
      <c r="J22" s="175"/>
      <c r="K22" s="175"/>
      <c r="L22" s="175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</row>
    <row r="23" spans="1:43" s="26" customFormat="1" ht="15" customHeight="1" x14ac:dyDescent="0.25">
      <c r="A23" s="18"/>
      <c r="B23" s="222" t="s">
        <v>40</v>
      </c>
      <c r="C23" s="223"/>
      <c r="D23" s="223"/>
      <c r="E23" s="223"/>
      <c r="F23" s="224"/>
      <c r="G23" s="168">
        <v>47112.31</v>
      </c>
      <c r="H23" s="168">
        <f>G24</f>
        <v>24468.469999999914</v>
      </c>
      <c r="I23" s="168">
        <v>24468.47</v>
      </c>
      <c r="J23" s="168">
        <v>24468.47</v>
      </c>
      <c r="K23" s="168"/>
      <c r="L23" s="168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x14ac:dyDescent="0.25">
      <c r="A24" s="18"/>
      <c r="B24" s="219" t="s">
        <v>41</v>
      </c>
      <c r="C24" s="220"/>
      <c r="D24" s="220"/>
      <c r="E24" s="220"/>
      <c r="F24" s="220"/>
      <c r="G24" s="168">
        <f>G15+G23</f>
        <v>24468.469999999914</v>
      </c>
      <c r="H24" s="168">
        <f>H15+H23</f>
        <v>-5.8207660913467407E-11</v>
      </c>
      <c r="I24" s="168">
        <f>I15+I23</f>
        <v>2.9103830456733704E-11</v>
      </c>
      <c r="J24" s="168">
        <f>J15+J23</f>
        <v>-24757.810000000027</v>
      </c>
      <c r="K24" s="168"/>
      <c r="L24" s="168"/>
    </row>
    <row r="25" spans="1:43" ht="15.75" x14ac:dyDescent="0.25">
      <c r="B25" s="42"/>
      <c r="C25" s="43"/>
      <c r="D25" s="43"/>
      <c r="E25" s="43"/>
      <c r="F25" s="43"/>
      <c r="G25" s="44"/>
      <c r="H25" s="44"/>
      <c r="I25" s="44"/>
      <c r="J25" s="44"/>
      <c r="K25" s="44"/>
      <c r="L25" s="35"/>
    </row>
    <row r="26" spans="1:43" ht="15.75" x14ac:dyDescent="0.25">
      <c r="B26" s="234" t="s">
        <v>58</v>
      </c>
      <c r="C26" s="234"/>
      <c r="D26" s="234"/>
      <c r="E26" s="234"/>
      <c r="F26" s="234"/>
      <c r="G26" s="234"/>
      <c r="H26" s="234"/>
      <c r="I26" s="234"/>
      <c r="J26" s="234"/>
      <c r="K26" s="234"/>
      <c r="L26" s="234"/>
    </row>
    <row r="27" spans="1:43" ht="15.75" x14ac:dyDescent="0.25">
      <c r="B27" s="9"/>
      <c r="C27" s="10"/>
      <c r="D27" s="10"/>
      <c r="E27" s="10"/>
      <c r="F27" s="10"/>
      <c r="G27" s="11"/>
      <c r="H27" s="11"/>
      <c r="I27" s="11"/>
      <c r="J27" s="11"/>
      <c r="K27" s="11"/>
    </row>
    <row r="28" spans="1:43" ht="15" customHeight="1" x14ac:dyDescent="0.25">
      <c r="B28" s="235" t="s">
        <v>61</v>
      </c>
      <c r="C28" s="235"/>
      <c r="D28" s="235"/>
      <c r="E28" s="235"/>
      <c r="F28" s="235"/>
      <c r="G28" s="235"/>
      <c r="H28" s="235"/>
      <c r="I28" s="235"/>
      <c r="J28" s="235"/>
      <c r="K28" s="235"/>
      <c r="L28" s="235"/>
    </row>
    <row r="29" spans="1:43" x14ac:dyDescent="0.25">
      <c r="B29" s="235" t="s">
        <v>62</v>
      </c>
      <c r="C29" s="235"/>
      <c r="D29" s="235"/>
      <c r="E29" s="235"/>
      <c r="F29" s="235"/>
      <c r="G29" s="235"/>
      <c r="H29" s="235"/>
      <c r="I29" s="235"/>
      <c r="J29" s="235"/>
      <c r="K29" s="235"/>
      <c r="L29" s="235"/>
    </row>
    <row r="30" spans="1:43" ht="15" customHeight="1" x14ac:dyDescent="0.25">
      <c r="B30" s="235" t="s">
        <v>64</v>
      </c>
      <c r="C30" s="235"/>
      <c r="D30" s="235"/>
      <c r="E30" s="235"/>
      <c r="F30" s="235"/>
      <c r="G30" s="235"/>
      <c r="H30" s="235"/>
      <c r="I30" s="235"/>
      <c r="J30" s="235"/>
      <c r="K30" s="235"/>
      <c r="L30" s="235"/>
    </row>
    <row r="31" spans="1:43" ht="36.75" customHeight="1" x14ac:dyDescent="0.25">
      <c r="B31" s="235"/>
      <c r="C31" s="235"/>
      <c r="D31" s="235"/>
      <c r="E31" s="235"/>
      <c r="F31" s="235"/>
      <c r="G31" s="235"/>
      <c r="H31" s="235"/>
      <c r="I31" s="235"/>
      <c r="J31" s="235"/>
      <c r="K31" s="235"/>
      <c r="L31" s="235"/>
    </row>
    <row r="32" spans="1:43" ht="15" customHeight="1" x14ac:dyDescent="0.25">
      <c r="B32" s="218" t="s">
        <v>65</v>
      </c>
      <c r="C32" s="218"/>
      <c r="D32" s="218"/>
      <c r="E32" s="218"/>
      <c r="F32" s="218"/>
      <c r="G32" s="218"/>
      <c r="H32" s="218"/>
      <c r="I32" s="218"/>
      <c r="J32" s="218"/>
      <c r="K32" s="218"/>
      <c r="L32" s="218"/>
    </row>
    <row r="33" spans="2:12" x14ac:dyDescent="0.25">
      <c r="B33" s="218"/>
      <c r="C33" s="218"/>
      <c r="D33" s="218"/>
      <c r="E33" s="218"/>
      <c r="F33" s="218"/>
      <c r="G33" s="218"/>
      <c r="H33" s="218"/>
      <c r="I33" s="218"/>
      <c r="J33" s="218"/>
      <c r="K33" s="218"/>
      <c r="L33" s="218"/>
    </row>
  </sheetData>
  <mergeCells count="26">
    <mergeCell ref="B1:L1"/>
    <mergeCell ref="B2:L2"/>
    <mergeCell ref="B4:L4"/>
    <mergeCell ref="B13:F13"/>
    <mergeCell ref="B14:F14"/>
    <mergeCell ref="B8:F8"/>
    <mergeCell ref="B9:F9"/>
    <mergeCell ref="B10:F10"/>
    <mergeCell ref="B6:F6"/>
    <mergeCell ref="B7:F7"/>
    <mergeCell ref="B11:F11"/>
    <mergeCell ref="B32:L33"/>
    <mergeCell ref="B15:F15"/>
    <mergeCell ref="B24:F24"/>
    <mergeCell ref="B3:D3"/>
    <mergeCell ref="B23:F23"/>
    <mergeCell ref="B18:F18"/>
    <mergeCell ref="B19:F19"/>
    <mergeCell ref="B21:F21"/>
    <mergeCell ref="B22:F22"/>
    <mergeCell ref="B20:F20"/>
    <mergeCell ref="B26:L26"/>
    <mergeCell ref="B29:L29"/>
    <mergeCell ref="B28:L28"/>
    <mergeCell ref="B30:L31"/>
    <mergeCell ref="B17:F17"/>
  </mergeCells>
  <pageMargins left="0.7" right="0.7" top="0.75" bottom="0.75" header="0.3" footer="0.3"/>
  <pageSetup paperSize="9" scale="6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4"/>
  <sheetViews>
    <sheetView topLeftCell="B7" workbookViewId="0">
      <selection activeCell="L23" sqref="L23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4.7109375" customWidth="1"/>
    <col min="7" max="10" width="25.28515625" customWidth="1"/>
    <col min="11" max="12" width="15.7109375" customWidth="1"/>
  </cols>
  <sheetData>
    <row r="1" spans="1:12" ht="18" customHeight="1" x14ac:dyDescent="0.25">
      <c r="B1" s="2"/>
      <c r="C1" s="2"/>
      <c r="D1" s="2"/>
      <c r="E1" s="12"/>
      <c r="F1" s="2"/>
      <c r="G1" s="2"/>
      <c r="H1" s="2"/>
      <c r="I1" s="2"/>
      <c r="J1" s="2"/>
      <c r="K1" s="2"/>
    </row>
    <row r="2" spans="1:12" ht="15.75" customHeight="1" x14ac:dyDescent="0.25">
      <c r="B2" s="249" t="s">
        <v>8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</row>
    <row r="3" spans="1:12" ht="18" x14ac:dyDescent="0.25">
      <c r="B3" s="2"/>
      <c r="C3" s="2"/>
      <c r="D3" s="2"/>
      <c r="E3" s="12"/>
      <c r="F3" s="2"/>
      <c r="G3" s="2"/>
      <c r="H3" s="2"/>
      <c r="I3" s="2"/>
      <c r="J3" s="3"/>
      <c r="K3" s="3"/>
    </row>
    <row r="4" spans="1:12" ht="18" customHeight="1" x14ac:dyDescent="0.25">
      <c r="B4" s="249" t="s">
        <v>86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</row>
    <row r="5" spans="1:12" ht="18" x14ac:dyDescent="0.25">
      <c r="B5" s="2"/>
      <c r="C5" s="2"/>
      <c r="D5" s="2"/>
      <c r="E5" s="12"/>
      <c r="F5" s="2"/>
      <c r="G5" s="2"/>
      <c r="H5" s="2"/>
      <c r="I5" s="2"/>
      <c r="J5" s="3"/>
      <c r="K5" s="3"/>
    </row>
    <row r="6" spans="1:12" ht="18" x14ac:dyDescent="0.25">
      <c r="B6" s="12"/>
      <c r="C6" s="12"/>
      <c r="D6" s="12"/>
      <c r="E6" s="12"/>
      <c r="F6" s="12"/>
      <c r="G6" s="12"/>
      <c r="H6" s="12"/>
      <c r="I6" s="12"/>
      <c r="J6" s="3"/>
      <c r="K6" s="3"/>
    </row>
    <row r="7" spans="1:12" ht="15.75" customHeight="1" x14ac:dyDescent="0.25">
      <c r="B7" s="249" t="s">
        <v>11</v>
      </c>
      <c r="C7" s="249"/>
      <c r="D7" s="249"/>
      <c r="E7" s="249"/>
      <c r="F7" s="249"/>
      <c r="G7" s="249"/>
      <c r="H7" s="249"/>
      <c r="I7" s="249"/>
      <c r="J7" s="249"/>
      <c r="K7" s="249"/>
      <c r="L7" s="249"/>
    </row>
    <row r="8" spans="1:12" ht="15.75" customHeight="1" x14ac:dyDescent="0.25"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2" ht="26.25" customHeight="1" x14ac:dyDescent="0.25">
      <c r="A9" s="19"/>
      <c r="B9" s="250" t="s">
        <v>5</v>
      </c>
      <c r="C9" s="250"/>
      <c r="D9" s="250"/>
      <c r="E9" s="250"/>
      <c r="F9" s="250"/>
      <c r="G9" s="211" t="s">
        <v>215</v>
      </c>
      <c r="H9" s="187" t="s">
        <v>207</v>
      </c>
      <c r="I9" s="187" t="s">
        <v>208</v>
      </c>
      <c r="J9" s="185" t="s">
        <v>216</v>
      </c>
      <c r="K9" s="187" t="s">
        <v>10</v>
      </c>
      <c r="L9" s="1" t="s">
        <v>28</v>
      </c>
    </row>
    <row r="10" spans="1:12" ht="25.5" customHeight="1" x14ac:dyDescent="0.25">
      <c r="A10" s="19"/>
      <c r="B10" s="228">
        <v>1</v>
      </c>
      <c r="C10" s="228"/>
      <c r="D10" s="228"/>
      <c r="E10" s="228"/>
      <c r="F10" s="228"/>
      <c r="G10" s="171">
        <v>2</v>
      </c>
      <c r="H10" s="172">
        <v>3</v>
      </c>
      <c r="I10" s="172">
        <v>4</v>
      </c>
      <c r="J10" s="172">
        <v>5</v>
      </c>
      <c r="K10" s="172" t="s">
        <v>12</v>
      </c>
      <c r="L10" s="17" t="s">
        <v>13</v>
      </c>
    </row>
    <row r="11" spans="1:12" ht="16.5" customHeight="1" x14ac:dyDescent="0.25">
      <c r="A11" s="111"/>
      <c r="B11" s="92"/>
      <c r="C11" s="92"/>
      <c r="D11" s="92"/>
      <c r="E11" s="92"/>
      <c r="F11" s="92" t="s">
        <v>67</v>
      </c>
      <c r="G11" s="176">
        <f>SUM(G13+G21+G24+G29)</f>
        <v>1614293.6099999999</v>
      </c>
      <c r="H11" s="176">
        <f>SUM(H13+H21+H24+H29)</f>
        <v>1796839</v>
      </c>
      <c r="I11" s="176">
        <f>SUM(I13+I21+I24+I29)</f>
        <v>1796839</v>
      </c>
      <c r="J11" s="176">
        <f>SUM(J13+J21+J24+J29)</f>
        <v>1783872.75</v>
      </c>
      <c r="K11" s="212">
        <f>J11/G11*100</f>
        <v>110.50485109706902</v>
      </c>
      <c r="L11" s="103">
        <f>J11/I11*100</f>
        <v>99.278385542611218</v>
      </c>
    </row>
    <row r="12" spans="1:12" x14ac:dyDescent="0.25">
      <c r="A12" s="105"/>
      <c r="B12" s="49">
        <v>6</v>
      </c>
      <c r="C12" s="49"/>
      <c r="D12" s="49"/>
      <c r="E12" s="49"/>
      <c r="F12" s="49" t="s">
        <v>68</v>
      </c>
      <c r="G12" s="104">
        <f>SUM(G13+G21+G24+G29)</f>
        <v>1614293.6099999999</v>
      </c>
      <c r="H12" s="104">
        <f>SUM(H13+H21+H24+H29)</f>
        <v>1796839</v>
      </c>
      <c r="I12" s="104">
        <f>SUM(I13+I21+I24+I29)</f>
        <v>1796839</v>
      </c>
      <c r="J12" s="104">
        <f>SUM(J13+J21+J24+J29)</f>
        <v>1783872.75</v>
      </c>
      <c r="K12" s="50">
        <f t="shared" ref="K12" si="0">J12/G12*100</f>
        <v>110.50485109706902</v>
      </c>
      <c r="L12" s="50">
        <f>J12/I12*100</f>
        <v>99.278385542611218</v>
      </c>
    </row>
    <row r="13" spans="1:12" ht="22.5" customHeight="1" x14ac:dyDescent="0.25">
      <c r="A13" s="109"/>
      <c r="B13" s="52"/>
      <c r="C13" s="52">
        <v>63</v>
      </c>
      <c r="D13" s="52"/>
      <c r="E13" s="52"/>
      <c r="F13" s="52" t="s">
        <v>14</v>
      </c>
      <c r="G13" s="80">
        <f>SUM(G14+G16+G19)</f>
        <v>211475.38</v>
      </c>
      <c r="H13" s="80">
        <f>SUM(H14+H16+H19)</f>
        <v>169000</v>
      </c>
      <c r="I13" s="80">
        <f>SUM(I14+I16+I19)</f>
        <v>169000</v>
      </c>
      <c r="J13" s="80">
        <f>SUM(J14+J16+J19)</f>
        <v>222925.09</v>
      </c>
      <c r="K13" s="53">
        <f>J13/G13*100</f>
        <v>105.4142047173529</v>
      </c>
      <c r="L13" s="54">
        <f t="shared" ref="L13:L28" si="1">J13/I13*100</f>
        <v>131.9083372781065</v>
      </c>
    </row>
    <row r="14" spans="1:12" ht="15" customHeight="1" x14ac:dyDescent="0.25">
      <c r="A14" s="106"/>
      <c r="B14" s="55"/>
      <c r="C14" s="55"/>
      <c r="D14" s="55">
        <v>631</v>
      </c>
      <c r="E14" s="55"/>
      <c r="F14" s="55" t="s">
        <v>69</v>
      </c>
      <c r="G14" s="113">
        <f>G15</f>
        <v>0</v>
      </c>
      <c r="H14" s="113">
        <f t="shared" ref="H14:J14" si="2">H15</f>
        <v>0</v>
      </c>
      <c r="I14" s="113">
        <f t="shared" si="2"/>
        <v>0</v>
      </c>
      <c r="J14" s="113">
        <f t="shared" si="2"/>
        <v>0</v>
      </c>
      <c r="K14" s="95">
        <v>0</v>
      </c>
      <c r="L14" s="56">
        <v>0</v>
      </c>
    </row>
    <row r="15" spans="1:12" x14ac:dyDescent="0.25">
      <c r="A15" s="19"/>
      <c r="B15" s="5"/>
      <c r="C15" s="5"/>
      <c r="D15" s="5"/>
      <c r="E15" s="5">
        <v>6311</v>
      </c>
      <c r="F15" s="5" t="s">
        <v>223</v>
      </c>
      <c r="G15" s="114">
        <v>0</v>
      </c>
      <c r="H15" s="114">
        <v>0</v>
      </c>
      <c r="I15" s="114">
        <v>0</v>
      </c>
      <c r="J15" s="81">
        <v>0</v>
      </c>
      <c r="K15" s="96">
        <v>0</v>
      </c>
      <c r="L15" s="59">
        <v>0</v>
      </c>
    </row>
    <row r="16" spans="1:12" ht="25.5" x14ac:dyDescent="0.25">
      <c r="A16" s="106"/>
      <c r="B16" s="55"/>
      <c r="C16" s="55"/>
      <c r="D16" s="60">
        <v>636</v>
      </c>
      <c r="E16" s="60"/>
      <c r="F16" s="61" t="s">
        <v>70</v>
      </c>
      <c r="G16" s="113">
        <f>SUM(G17+G18)</f>
        <v>203878.33000000002</v>
      </c>
      <c r="H16" s="113">
        <f>SUM(H17+H18)</f>
        <v>169000</v>
      </c>
      <c r="I16" s="113">
        <f>SUM(I17+I18)</f>
        <v>169000</v>
      </c>
      <c r="J16" s="113">
        <f t="shared" ref="J16" si="3">SUM(J17+J18)</f>
        <v>222925.09</v>
      </c>
      <c r="K16" s="95">
        <f t="shared" ref="K16:K32" si="4">J16/G16*100</f>
        <v>109.34221895970992</v>
      </c>
      <c r="L16" s="56">
        <f t="shared" si="1"/>
        <v>131.9083372781065</v>
      </c>
    </row>
    <row r="17" spans="1:12" ht="27.75" customHeight="1" x14ac:dyDescent="0.25">
      <c r="A17" s="19"/>
      <c r="B17" s="5"/>
      <c r="C17" s="5"/>
      <c r="D17" s="6"/>
      <c r="E17" s="6">
        <v>6361</v>
      </c>
      <c r="F17" s="20" t="s">
        <v>71</v>
      </c>
      <c r="G17" s="114">
        <v>43672.36</v>
      </c>
      <c r="H17" s="114">
        <v>45000</v>
      </c>
      <c r="I17" s="114">
        <v>45000</v>
      </c>
      <c r="J17" s="81">
        <v>59625.09</v>
      </c>
      <c r="K17" s="96">
        <f t="shared" si="4"/>
        <v>136.52820685669377</v>
      </c>
      <c r="L17" s="59">
        <f t="shared" si="1"/>
        <v>132.50020000000001</v>
      </c>
    </row>
    <row r="18" spans="1:12" ht="25.5" x14ac:dyDescent="0.25">
      <c r="A18" s="19"/>
      <c r="B18" s="5"/>
      <c r="C18" s="5"/>
      <c r="D18" s="6"/>
      <c r="E18" s="6">
        <v>6362</v>
      </c>
      <c r="F18" s="20" t="s">
        <v>72</v>
      </c>
      <c r="G18" s="114">
        <v>160205.97</v>
      </c>
      <c r="H18" s="114">
        <v>124000</v>
      </c>
      <c r="I18" s="114">
        <v>124000</v>
      </c>
      <c r="J18" s="81">
        <v>163300</v>
      </c>
      <c r="K18" s="96">
        <f t="shared" si="4"/>
        <v>101.93128258578628</v>
      </c>
      <c r="L18" s="59">
        <f t="shared" si="1"/>
        <v>131.69354838709677</v>
      </c>
    </row>
    <row r="19" spans="1:12" ht="15" customHeight="1" x14ac:dyDescent="0.25">
      <c r="A19" s="106"/>
      <c r="B19" s="55"/>
      <c r="C19" s="55"/>
      <c r="D19" s="60">
        <v>638</v>
      </c>
      <c r="E19" s="60"/>
      <c r="F19" s="61" t="s">
        <v>73</v>
      </c>
      <c r="G19" s="113">
        <f>G20</f>
        <v>7597.05</v>
      </c>
      <c r="H19" s="113">
        <f t="shared" ref="H19:J19" si="5">H20</f>
        <v>0</v>
      </c>
      <c r="I19" s="113">
        <f t="shared" si="5"/>
        <v>0</v>
      </c>
      <c r="J19" s="113">
        <f t="shared" si="5"/>
        <v>0</v>
      </c>
      <c r="K19" s="95">
        <f t="shared" si="4"/>
        <v>0</v>
      </c>
      <c r="L19" s="56">
        <v>0</v>
      </c>
    </row>
    <row r="20" spans="1:12" ht="21" customHeight="1" x14ac:dyDescent="0.25">
      <c r="A20" s="19"/>
      <c r="B20" s="5"/>
      <c r="C20" s="5"/>
      <c r="D20" s="6"/>
      <c r="E20" s="6">
        <v>6381</v>
      </c>
      <c r="F20" s="20" t="s">
        <v>74</v>
      </c>
      <c r="G20" s="114">
        <v>7597.05</v>
      </c>
      <c r="H20" s="114">
        <v>0</v>
      </c>
      <c r="I20" s="114">
        <v>0</v>
      </c>
      <c r="J20" s="81"/>
      <c r="K20" s="96">
        <f t="shared" si="4"/>
        <v>0</v>
      </c>
      <c r="L20" s="59">
        <v>0</v>
      </c>
    </row>
    <row r="21" spans="1:12" s="24" customFormat="1" x14ac:dyDescent="0.25">
      <c r="A21" s="110"/>
      <c r="B21" s="62"/>
      <c r="C21" s="62">
        <v>65</v>
      </c>
      <c r="D21" s="63"/>
      <c r="E21" s="63"/>
      <c r="F21" s="64" t="s">
        <v>75</v>
      </c>
      <c r="G21" s="80">
        <f>G22</f>
        <v>173334.53</v>
      </c>
      <c r="H21" s="80">
        <f t="shared" ref="H21:J22" si="6">H22</f>
        <v>176900</v>
      </c>
      <c r="I21" s="80">
        <f t="shared" si="6"/>
        <v>176900</v>
      </c>
      <c r="J21" s="80">
        <f t="shared" si="6"/>
        <v>185840.4</v>
      </c>
      <c r="K21" s="53">
        <f>J21/G21*100</f>
        <v>107.21487518961166</v>
      </c>
      <c r="L21" s="54">
        <f t="shared" si="1"/>
        <v>105.05392877331825</v>
      </c>
    </row>
    <row r="22" spans="1:12" ht="15" customHeight="1" x14ac:dyDescent="0.25">
      <c r="A22" s="106"/>
      <c r="B22" s="65"/>
      <c r="C22" s="55"/>
      <c r="D22" s="60">
        <v>652</v>
      </c>
      <c r="E22" s="60"/>
      <c r="F22" s="61" t="s">
        <v>75</v>
      </c>
      <c r="G22" s="113">
        <f>G23</f>
        <v>173334.53</v>
      </c>
      <c r="H22" s="113">
        <f t="shared" si="6"/>
        <v>176900</v>
      </c>
      <c r="I22" s="113">
        <f t="shared" si="6"/>
        <v>176900</v>
      </c>
      <c r="J22" s="113">
        <f t="shared" si="6"/>
        <v>185840.4</v>
      </c>
      <c r="K22" s="95">
        <f t="shared" si="4"/>
        <v>107.21487518961166</v>
      </c>
      <c r="L22" s="56">
        <f t="shared" si="1"/>
        <v>105.05392877331825</v>
      </c>
    </row>
    <row r="23" spans="1:12" ht="22.5" customHeight="1" x14ac:dyDescent="0.25">
      <c r="A23" s="19"/>
      <c r="B23" s="5"/>
      <c r="C23" s="5"/>
      <c r="D23" s="6"/>
      <c r="E23" s="6">
        <v>6526</v>
      </c>
      <c r="F23" s="20" t="s">
        <v>76</v>
      </c>
      <c r="G23" s="114">
        <v>173334.53</v>
      </c>
      <c r="H23" s="114">
        <v>176900</v>
      </c>
      <c r="I23" s="114">
        <v>176900</v>
      </c>
      <c r="J23" s="81">
        <v>185840.4</v>
      </c>
      <c r="K23" s="96">
        <f t="shared" si="4"/>
        <v>107.21487518961166</v>
      </c>
      <c r="L23" s="59">
        <f t="shared" si="1"/>
        <v>105.05392877331825</v>
      </c>
    </row>
    <row r="24" spans="1:12" ht="24" customHeight="1" x14ac:dyDescent="0.25">
      <c r="A24" s="109"/>
      <c r="B24" s="62"/>
      <c r="C24" s="62">
        <v>66</v>
      </c>
      <c r="D24" s="63"/>
      <c r="E24" s="63"/>
      <c r="F24" s="52" t="s">
        <v>15</v>
      </c>
      <c r="G24" s="80">
        <f>G25+G27</f>
        <v>18456.05</v>
      </c>
      <c r="H24" s="80">
        <f t="shared" ref="H24:J24" si="7">H25+H27</f>
        <v>26000</v>
      </c>
      <c r="I24" s="80">
        <f t="shared" ref="I24" si="8">I25+I27</f>
        <v>26000</v>
      </c>
      <c r="J24" s="80">
        <f t="shared" si="7"/>
        <v>31248.04</v>
      </c>
      <c r="K24" s="53">
        <f>J24/G24*100</f>
        <v>169.31055128264174</v>
      </c>
      <c r="L24" s="54">
        <f t="shared" si="1"/>
        <v>120.18476923076923</v>
      </c>
    </row>
    <row r="25" spans="1:12" ht="15" customHeight="1" x14ac:dyDescent="0.25">
      <c r="A25" s="106"/>
      <c r="B25" s="65"/>
      <c r="C25" s="66"/>
      <c r="D25" s="60">
        <v>661</v>
      </c>
      <c r="E25" s="60"/>
      <c r="F25" s="67" t="s">
        <v>16</v>
      </c>
      <c r="G25" s="113">
        <f>G26</f>
        <v>9774</v>
      </c>
      <c r="H25" s="113">
        <f t="shared" ref="H25:J25" si="9">H26</f>
        <v>8000</v>
      </c>
      <c r="I25" s="113">
        <f t="shared" si="9"/>
        <v>8000</v>
      </c>
      <c r="J25" s="113">
        <f t="shared" si="9"/>
        <v>10088.290000000001</v>
      </c>
      <c r="K25" s="95">
        <f t="shared" si="4"/>
        <v>103.21557192551668</v>
      </c>
      <c r="L25" s="56">
        <f t="shared" si="1"/>
        <v>126.10362500000001</v>
      </c>
    </row>
    <row r="26" spans="1:12" ht="15.75" customHeight="1" x14ac:dyDescent="0.25">
      <c r="A26" s="19"/>
      <c r="B26" s="5"/>
      <c r="C26" s="5"/>
      <c r="D26" s="6"/>
      <c r="E26" s="6">
        <v>6615</v>
      </c>
      <c r="F26" s="7" t="s">
        <v>77</v>
      </c>
      <c r="G26" s="114">
        <v>9774</v>
      </c>
      <c r="H26" s="115">
        <v>8000</v>
      </c>
      <c r="I26" s="115">
        <v>8000</v>
      </c>
      <c r="J26" s="81">
        <v>10088.290000000001</v>
      </c>
      <c r="K26" s="96">
        <f t="shared" si="4"/>
        <v>103.21557192551668</v>
      </c>
      <c r="L26" s="59">
        <f t="shared" si="1"/>
        <v>126.10362500000001</v>
      </c>
    </row>
    <row r="27" spans="1:12" ht="25.5" customHeight="1" x14ac:dyDescent="0.25">
      <c r="A27" s="106"/>
      <c r="B27" s="55"/>
      <c r="C27" s="55"/>
      <c r="D27" s="60">
        <v>663</v>
      </c>
      <c r="E27" s="60"/>
      <c r="F27" s="67" t="s">
        <v>78</v>
      </c>
      <c r="G27" s="113">
        <f>G28</f>
        <v>8682.0499999999993</v>
      </c>
      <c r="H27" s="113">
        <f t="shared" ref="H27:J27" si="10">H28</f>
        <v>18000</v>
      </c>
      <c r="I27" s="113">
        <f t="shared" si="10"/>
        <v>18000</v>
      </c>
      <c r="J27" s="113">
        <f t="shared" si="10"/>
        <v>21159.75</v>
      </c>
      <c r="K27" s="95">
        <f t="shared" si="4"/>
        <v>243.71836144689331</v>
      </c>
      <c r="L27" s="56">
        <f t="shared" si="1"/>
        <v>117.55416666666667</v>
      </c>
    </row>
    <row r="28" spans="1:12" ht="12.75" customHeight="1" x14ac:dyDescent="0.25">
      <c r="A28" s="19"/>
      <c r="B28" s="5"/>
      <c r="C28" s="5"/>
      <c r="D28" s="6"/>
      <c r="E28" s="6">
        <v>6631</v>
      </c>
      <c r="F28" s="7" t="s">
        <v>87</v>
      </c>
      <c r="G28" s="114">
        <v>8682.0499999999993</v>
      </c>
      <c r="H28" s="115">
        <v>18000</v>
      </c>
      <c r="I28" s="115">
        <v>18000</v>
      </c>
      <c r="J28" s="114">
        <v>21159.75</v>
      </c>
      <c r="K28" s="96">
        <f t="shared" si="4"/>
        <v>243.71836144689331</v>
      </c>
      <c r="L28" s="59">
        <f t="shared" si="1"/>
        <v>117.55416666666667</v>
      </c>
    </row>
    <row r="29" spans="1:12" x14ac:dyDescent="0.25">
      <c r="A29" s="108"/>
      <c r="B29" s="62"/>
      <c r="C29" s="62">
        <v>67</v>
      </c>
      <c r="D29" s="63"/>
      <c r="E29" s="63"/>
      <c r="F29" s="52" t="s">
        <v>79</v>
      </c>
      <c r="G29" s="68">
        <f>G30</f>
        <v>1211027.6499999999</v>
      </c>
      <c r="H29" s="68">
        <f t="shared" ref="H29:J29" si="11">H30</f>
        <v>1424939</v>
      </c>
      <c r="I29" s="68">
        <f t="shared" si="11"/>
        <v>1424939</v>
      </c>
      <c r="J29" s="68">
        <f t="shared" si="11"/>
        <v>1343859.22</v>
      </c>
      <c r="K29" s="53">
        <f>J29/G29*100</f>
        <v>110.968500182469</v>
      </c>
      <c r="L29" s="54">
        <f>J29/I29*100</f>
        <v>94.309947303007363</v>
      </c>
    </row>
    <row r="30" spans="1:12" x14ac:dyDescent="0.25">
      <c r="A30" s="106"/>
      <c r="B30" s="69"/>
      <c r="C30" s="55"/>
      <c r="D30" s="55">
        <v>671</v>
      </c>
      <c r="E30" s="60"/>
      <c r="F30" s="67" t="s">
        <v>80</v>
      </c>
      <c r="G30" s="70">
        <f>SUM(G31+G32)</f>
        <v>1211027.6499999999</v>
      </c>
      <c r="H30" s="70">
        <f t="shared" ref="H30:J30" si="12">SUM(H31+H32)</f>
        <v>1424939</v>
      </c>
      <c r="I30" s="70">
        <f t="shared" ref="I30" si="13">SUM(I31+I32)</f>
        <v>1424939</v>
      </c>
      <c r="J30" s="177">
        <f t="shared" si="12"/>
        <v>1343859.22</v>
      </c>
      <c r="K30" s="178">
        <f>J30/G30*100</f>
        <v>110.968500182469</v>
      </c>
      <c r="L30" s="179">
        <f>J30/I30*100</f>
        <v>94.309947303007363</v>
      </c>
    </row>
    <row r="31" spans="1:12" ht="25.5" x14ac:dyDescent="0.25">
      <c r="A31" s="19"/>
      <c r="B31" s="65"/>
      <c r="C31" s="72"/>
      <c r="D31" s="73"/>
      <c r="E31" s="73">
        <v>6711</v>
      </c>
      <c r="F31" s="74" t="s">
        <v>81</v>
      </c>
      <c r="G31" s="115">
        <v>1064938.53</v>
      </c>
      <c r="H31" s="115">
        <v>1331939</v>
      </c>
      <c r="I31" s="115">
        <v>1331939</v>
      </c>
      <c r="J31" s="190">
        <v>1295562.57</v>
      </c>
      <c r="K31" s="96">
        <f t="shared" si="4"/>
        <v>121.65608938949744</v>
      </c>
      <c r="L31" s="59">
        <f t="shared" ref="L31:L35" si="14">J31/I31*100</f>
        <v>97.268911714425371</v>
      </c>
    </row>
    <row r="32" spans="1:12" ht="25.5" x14ac:dyDescent="0.25">
      <c r="A32" s="19"/>
      <c r="B32" s="65"/>
      <c r="C32" s="72"/>
      <c r="D32" s="72"/>
      <c r="E32" s="72">
        <v>6712</v>
      </c>
      <c r="F32" s="74" t="s">
        <v>82</v>
      </c>
      <c r="G32" s="115">
        <v>146089.12</v>
      </c>
      <c r="H32" s="115">
        <v>93000</v>
      </c>
      <c r="I32" s="115">
        <v>93000</v>
      </c>
      <c r="J32" s="190">
        <v>48296.65</v>
      </c>
      <c r="K32" s="96">
        <f t="shared" si="4"/>
        <v>33.059717246568397</v>
      </c>
      <c r="L32" s="59">
        <f t="shared" si="14"/>
        <v>51.931881720430106</v>
      </c>
    </row>
    <row r="33" spans="1:12" x14ac:dyDescent="0.25">
      <c r="A33" s="19"/>
      <c r="B33" s="16">
        <v>9</v>
      </c>
      <c r="C33" s="16"/>
      <c r="D33" s="16"/>
      <c r="E33" s="16"/>
      <c r="F33" s="75" t="s">
        <v>83</v>
      </c>
      <c r="G33" s="116"/>
      <c r="H33" s="213"/>
      <c r="I33" s="213"/>
      <c r="J33" s="209"/>
      <c r="K33" s="214"/>
      <c r="L33" s="59"/>
    </row>
    <row r="34" spans="1:12" x14ac:dyDescent="0.25">
      <c r="A34" s="107"/>
      <c r="B34" s="77"/>
      <c r="C34" s="77">
        <v>92</v>
      </c>
      <c r="D34" s="77"/>
      <c r="E34" s="77"/>
      <c r="F34" s="78" t="s">
        <v>84</v>
      </c>
      <c r="G34" s="215">
        <f>G35</f>
        <v>47112.31</v>
      </c>
      <c r="H34" s="215">
        <f>H35</f>
        <v>24468.47</v>
      </c>
      <c r="I34" s="215">
        <f>I35</f>
        <v>24468.47</v>
      </c>
      <c r="J34" s="215">
        <f>J35</f>
        <v>0</v>
      </c>
      <c r="K34" s="216">
        <f t="shared" ref="K34:K35" si="15">J34/G34*100</f>
        <v>0</v>
      </c>
      <c r="L34" s="79">
        <f t="shared" si="14"/>
        <v>0</v>
      </c>
    </row>
    <row r="35" spans="1:12" x14ac:dyDescent="0.25">
      <c r="A35" s="112"/>
      <c r="B35" s="82"/>
      <c r="C35" s="82"/>
      <c r="D35" s="82">
        <v>922</v>
      </c>
      <c r="E35" s="82"/>
      <c r="F35" s="82" t="s">
        <v>85</v>
      </c>
      <c r="G35" s="117">
        <v>47112.31</v>
      </c>
      <c r="H35" s="117">
        <v>24468.47</v>
      </c>
      <c r="I35" s="117">
        <v>24468.47</v>
      </c>
      <c r="J35" s="117"/>
      <c r="K35" s="217">
        <f t="shared" si="15"/>
        <v>0</v>
      </c>
      <c r="L35" s="83">
        <f t="shared" si="14"/>
        <v>0</v>
      </c>
    </row>
    <row r="36" spans="1:12" x14ac:dyDescent="0.25">
      <c r="A36" s="89"/>
      <c r="B36" s="86"/>
      <c r="C36" s="85"/>
      <c r="D36" s="86"/>
      <c r="E36" s="86"/>
      <c r="F36" s="87"/>
      <c r="G36" s="88"/>
      <c r="H36" s="88"/>
      <c r="I36" s="88"/>
      <c r="J36" s="89"/>
      <c r="K36" s="89"/>
      <c r="L36" s="89"/>
    </row>
    <row r="37" spans="1:12" x14ac:dyDescent="0.25">
      <c r="A37" s="89"/>
      <c r="B37" s="86"/>
      <c r="C37" s="85"/>
      <c r="D37" s="90"/>
      <c r="E37" s="90"/>
      <c r="F37" s="90"/>
      <c r="G37" s="88"/>
      <c r="H37" s="88"/>
      <c r="I37" s="88"/>
      <c r="J37" s="89"/>
      <c r="K37" s="89"/>
      <c r="L37" s="89"/>
    </row>
    <row r="38" spans="1:12" ht="38.25" customHeight="1" x14ac:dyDescent="0.25">
      <c r="A38" s="89"/>
      <c r="B38" s="86"/>
      <c r="C38" s="86"/>
      <c r="D38" s="90"/>
      <c r="E38" s="90"/>
      <c r="F38" s="90"/>
      <c r="G38" s="88"/>
      <c r="H38" s="88"/>
      <c r="I38" s="88"/>
      <c r="J38" s="89"/>
      <c r="K38" s="89"/>
      <c r="L38" s="89"/>
    </row>
    <row r="39" spans="1:12" ht="25.5" customHeight="1" x14ac:dyDescent="0.25">
      <c r="A39" s="84"/>
      <c r="B39" s="248" t="s">
        <v>5</v>
      </c>
      <c r="C39" s="248"/>
      <c r="D39" s="248"/>
      <c r="E39" s="248"/>
      <c r="F39" s="248"/>
      <c r="G39" s="45" t="s">
        <v>225</v>
      </c>
      <c r="H39" s="27" t="s">
        <v>210</v>
      </c>
      <c r="I39" s="27" t="s">
        <v>211</v>
      </c>
      <c r="J39" s="27" t="s">
        <v>224</v>
      </c>
      <c r="K39" s="27" t="s">
        <v>10</v>
      </c>
      <c r="L39" s="27" t="s">
        <v>28</v>
      </c>
    </row>
    <row r="40" spans="1:12" ht="25.5" customHeight="1" x14ac:dyDescent="0.25">
      <c r="A40" s="19"/>
      <c r="B40" s="247">
        <v>1</v>
      </c>
      <c r="C40" s="247"/>
      <c r="D40" s="247"/>
      <c r="E40" s="247"/>
      <c r="F40" s="247"/>
      <c r="G40" s="91">
        <v>2</v>
      </c>
      <c r="H40" s="91">
        <v>3</v>
      </c>
      <c r="I40" s="91">
        <v>4</v>
      </c>
      <c r="J40" s="91">
        <v>5</v>
      </c>
      <c r="K40" s="91" t="s">
        <v>12</v>
      </c>
      <c r="L40" s="91" t="s">
        <v>13</v>
      </c>
    </row>
    <row r="41" spans="1:12" x14ac:dyDescent="0.25">
      <c r="A41" s="19"/>
      <c r="B41" s="92"/>
      <c r="C41" s="92"/>
      <c r="D41" s="92"/>
      <c r="E41" s="93"/>
      <c r="F41" s="92" t="s">
        <v>22</v>
      </c>
      <c r="G41" s="176">
        <f>G42+G85</f>
        <v>1636938.25</v>
      </c>
      <c r="H41" s="176">
        <f>H42+H85</f>
        <v>1821307.47</v>
      </c>
      <c r="I41" s="176">
        <f>I42+I85</f>
        <v>1821307.47</v>
      </c>
      <c r="J41" s="176">
        <f>J42+J85</f>
        <v>1833099.01</v>
      </c>
      <c r="K41" s="189">
        <f>J41/G41*100</f>
        <v>111.98339399791041</v>
      </c>
      <c r="L41" s="189">
        <f>J41/I41*100</f>
        <v>100.6474217118321</v>
      </c>
    </row>
    <row r="42" spans="1:12" x14ac:dyDescent="0.25">
      <c r="A42" s="19"/>
      <c r="B42" s="49">
        <v>3</v>
      </c>
      <c r="C42" s="49"/>
      <c r="D42" s="49"/>
      <c r="E42" s="49"/>
      <c r="F42" s="49" t="s">
        <v>2</v>
      </c>
      <c r="G42" s="104">
        <f>SUM(G43+G50+G80)</f>
        <v>1287347.26</v>
      </c>
      <c r="H42" s="104">
        <f>SUM(H43+H50+H80)</f>
        <v>1564839</v>
      </c>
      <c r="I42" s="104">
        <f>SUM(I43+I50+I80)</f>
        <v>1564839</v>
      </c>
      <c r="J42" s="104">
        <f>SUM(J43+J50+J80)</f>
        <v>1544971.24</v>
      </c>
      <c r="K42" s="50">
        <f t="shared" ref="K42" si="16">J42/G42*100</f>
        <v>120.01200359878032</v>
      </c>
      <c r="L42" s="51">
        <f>J42/I42*100</f>
        <v>98.730363954374852</v>
      </c>
    </row>
    <row r="43" spans="1:12" ht="22.5" x14ac:dyDescent="0.25">
      <c r="A43" s="19"/>
      <c r="B43" s="94" t="s">
        <v>88</v>
      </c>
      <c r="C43" s="52">
        <v>31</v>
      </c>
      <c r="D43" s="52"/>
      <c r="E43" s="52"/>
      <c r="F43" s="52" t="s">
        <v>3</v>
      </c>
      <c r="G43" s="80">
        <f>SUM(G44+G46+G48)</f>
        <v>1015859.0399999999</v>
      </c>
      <c r="H43" s="80">
        <f t="shared" ref="H43:I43" si="17">SUM(H44+H46+H48)</f>
        <v>1290339</v>
      </c>
      <c r="I43" s="80">
        <f t="shared" si="17"/>
        <v>1290339</v>
      </c>
      <c r="J43" s="80">
        <f>SUM(J44+J46+J48)</f>
        <v>1266492.3899999999</v>
      </c>
      <c r="K43" s="53">
        <f>J43/G43*100</f>
        <v>124.67205981648792</v>
      </c>
      <c r="L43" s="53">
        <f>J43/I43*100</f>
        <v>98.15191124192944</v>
      </c>
    </row>
    <row r="44" spans="1:12" x14ac:dyDescent="0.25">
      <c r="A44" s="19"/>
      <c r="B44" s="65"/>
      <c r="C44" s="55"/>
      <c r="D44" s="55">
        <v>311</v>
      </c>
      <c r="E44" s="55"/>
      <c r="F44" s="55" t="s">
        <v>17</v>
      </c>
      <c r="G44" s="113">
        <f>G45</f>
        <v>804775.96</v>
      </c>
      <c r="H44" s="113">
        <f>H45</f>
        <v>998945</v>
      </c>
      <c r="I44" s="113">
        <f>I45</f>
        <v>998945</v>
      </c>
      <c r="J44" s="113">
        <f t="shared" ref="J44" si="18">J45</f>
        <v>986381.49</v>
      </c>
      <c r="K44" s="95">
        <f t="shared" ref="K44:K94" si="19">J44/G44*100</f>
        <v>122.56597351640575</v>
      </c>
      <c r="L44" s="95">
        <f t="shared" ref="L44:L94" si="20">J44/I44*100</f>
        <v>98.742322149868116</v>
      </c>
    </row>
    <row r="45" spans="1:12" x14ac:dyDescent="0.25">
      <c r="B45" s="5"/>
      <c r="C45" s="5"/>
      <c r="D45" s="5"/>
      <c r="E45" s="5">
        <v>3111</v>
      </c>
      <c r="F45" s="5" t="s">
        <v>18</v>
      </c>
      <c r="G45" s="114">
        <v>804775.96</v>
      </c>
      <c r="H45" s="114">
        <v>998945</v>
      </c>
      <c r="I45" s="114">
        <v>998945</v>
      </c>
      <c r="J45" s="81">
        <v>986381.49</v>
      </c>
      <c r="K45" s="96">
        <f t="shared" si="19"/>
        <v>122.56597351640575</v>
      </c>
      <c r="L45" s="96">
        <f t="shared" si="20"/>
        <v>98.742322149868116</v>
      </c>
    </row>
    <row r="46" spans="1:12" x14ac:dyDescent="0.25">
      <c r="B46" s="55"/>
      <c r="C46" s="55"/>
      <c r="D46" s="55">
        <v>312</v>
      </c>
      <c r="E46" s="55"/>
      <c r="F46" s="55" t="s">
        <v>89</v>
      </c>
      <c r="G46" s="113">
        <f>G47</f>
        <v>81943.850000000006</v>
      </c>
      <c r="H46" s="113">
        <f t="shared" ref="H46:J46" si="21">H47</f>
        <v>127200</v>
      </c>
      <c r="I46" s="113">
        <f t="shared" si="21"/>
        <v>127200</v>
      </c>
      <c r="J46" s="113">
        <f t="shared" si="21"/>
        <v>119713.12</v>
      </c>
      <c r="K46" s="95">
        <f t="shared" si="19"/>
        <v>146.09164690211648</v>
      </c>
      <c r="L46" s="95">
        <f t="shared" si="20"/>
        <v>94.114088050314464</v>
      </c>
    </row>
    <row r="47" spans="1:12" x14ac:dyDescent="0.25">
      <c r="B47" s="5"/>
      <c r="C47" s="5"/>
      <c r="D47" s="5"/>
      <c r="E47" s="5">
        <v>3121</v>
      </c>
      <c r="F47" s="5" t="s">
        <v>89</v>
      </c>
      <c r="G47" s="114">
        <v>81943.850000000006</v>
      </c>
      <c r="H47" s="114">
        <v>127200</v>
      </c>
      <c r="I47" s="114">
        <v>127200</v>
      </c>
      <c r="J47" s="81">
        <v>119713.12</v>
      </c>
      <c r="K47" s="96">
        <f t="shared" si="19"/>
        <v>146.09164690211648</v>
      </c>
      <c r="L47" s="96">
        <f t="shared" si="20"/>
        <v>94.114088050314464</v>
      </c>
    </row>
    <row r="48" spans="1:12" x14ac:dyDescent="0.25">
      <c r="B48" s="55"/>
      <c r="C48" s="55"/>
      <c r="D48" s="55">
        <v>313</v>
      </c>
      <c r="E48" s="55"/>
      <c r="F48" s="55" t="s">
        <v>90</v>
      </c>
      <c r="G48" s="113">
        <f>G49</f>
        <v>129139.23</v>
      </c>
      <c r="H48" s="113">
        <f t="shared" ref="H48:I48" si="22">H49</f>
        <v>164194</v>
      </c>
      <c r="I48" s="113">
        <f t="shared" si="22"/>
        <v>164194</v>
      </c>
      <c r="J48" s="113">
        <f>J49</f>
        <v>160397.78</v>
      </c>
      <c r="K48" s="95">
        <f t="shared" si="19"/>
        <v>124.20530926194931</v>
      </c>
      <c r="L48" s="95">
        <f>J48/I48*100</f>
        <v>97.687966673569065</v>
      </c>
    </row>
    <row r="49" spans="2:12" x14ac:dyDescent="0.25">
      <c r="B49" s="5"/>
      <c r="C49" s="5"/>
      <c r="D49" s="5"/>
      <c r="E49" s="5">
        <v>3132</v>
      </c>
      <c r="F49" s="5" t="s">
        <v>91</v>
      </c>
      <c r="G49" s="114">
        <v>129139.23</v>
      </c>
      <c r="H49" s="114">
        <v>164194</v>
      </c>
      <c r="I49" s="114">
        <v>164194</v>
      </c>
      <c r="J49" s="81">
        <v>160397.78</v>
      </c>
      <c r="K49" s="96">
        <f t="shared" si="19"/>
        <v>124.20530926194931</v>
      </c>
      <c r="L49" s="96">
        <f t="shared" si="20"/>
        <v>97.687966673569065</v>
      </c>
    </row>
    <row r="50" spans="2:12" x14ac:dyDescent="0.25">
      <c r="B50" s="97" t="s">
        <v>92</v>
      </c>
      <c r="C50" s="62">
        <v>32</v>
      </c>
      <c r="D50" s="63"/>
      <c r="E50" s="63"/>
      <c r="F50" s="62" t="s">
        <v>9</v>
      </c>
      <c r="G50" s="80">
        <f>SUM(G51+G55+G61+G71+G73)</f>
        <v>265149.48</v>
      </c>
      <c r="H50" s="80">
        <f>SUM(H51+H55+H61+H71+H73)</f>
        <v>270500</v>
      </c>
      <c r="I50" s="80">
        <f>SUM(I51+I55+I61+I71+I73)</f>
        <v>270500</v>
      </c>
      <c r="J50" s="80">
        <f>SUM(J51+J55+J61+J71+J73)</f>
        <v>277593.32</v>
      </c>
      <c r="K50" s="53">
        <f t="shared" si="19"/>
        <v>104.69314139330012</v>
      </c>
      <c r="L50" s="53">
        <f t="shared" si="20"/>
        <v>102.62229944547134</v>
      </c>
    </row>
    <row r="51" spans="2:12" x14ac:dyDescent="0.25">
      <c r="B51" s="55"/>
      <c r="C51" s="55"/>
      <c r="D51" s="55">
        <v>321</v>
      </c>
      <c r="E51" s="55"/>
      <c r="F51" s="55" t="s">
        <v>19</v>
      </c>
      <c r="G51" s="113">
        <f>SUM(G52:G54)</f>
        <v>31734.29</v>
      </c>
      <c r="H51" s="113">
        <f t="shared" ref="H51:J51" si="23">SUM(H52:H54)</f>
        <v>35300</v>
      </c>
      <c r="I51" s="113">
        <f t="shared" ref="I51" si="24">SUM(I52:I54)</f>
        <v>35300</v>
      </c>
      <c r="J51" s="113">
        <f t="shared" si="23"/>
        <v>35253.620000000003</v>
      </c>
      <c r="K51" s="95">
        <f t="shared" si="19"/>
        <v>111.08999129963205</v>
      </c>
      <c r="L51" s="95">
        <f t="shared" si="20"/>
        <v>99.868611898017008</v>
      </c>
    </row>
    <row r="52" spans="2:12" x14ac:dyDescent="0.25">
      <c r="B52" s="5"/>
      <c r="C52" s="16"/>
      <c r="D52" s="5"/>
      <c r="E52" s="5">
        <v>3211</v>
      </c>
      <c r="F52" s="20" t="s">
        <v>20</v>
      </c>
      <c r="G52" s="114">
        <v>3446.48</v>
      </c>
      <c r="H52" s="114">
        <v>6000</v>
      </c>
      <c r="I52" s="114">
        <v>6000</v>
      </c>
      <c r="J52" s="81">
        <v>6089.86</v>
      </c>
      <c r="K52" s="96">
        <f t="shared" si="19"/>
        <v>176.69796429980732</v>
      </c>
      <c r="L52" s="96">
        <f t="shared" si="20"/>
        <v>101.49766666666666</v>
      </c>
    </row>
    <row r="53" spans="2:12" x14ac:dyDescent="0.25">
      <c r="B53" s="5"/>
      <c r="C53" s="16"/>
      <c r="D53" s="5"/>
      <c r="E53" s="5">
        <v>3212</v>
      </c>
      <c r="F53" s="5" t="s">
        <v>226</v>
      </c>
      <c r="G53" s="114">
        <v>26982.58</v>
      </c>
      <c r="H53" s="114">
        <v>27000</v>
      </c>
      <c r="I53" s="114">
        <v>27000</v>
      </c>
      <c r="J53" s="81">
        <v>26945.03</v>
      </c>
      <c r="K53" s="96">
        <f t="shared" si="19"/>
        <v>99.86083613946478</v>
      </c>
      <c r="L53" s="96">
        <f t="shared" si="20"/>
        <v>99.796407407407401</v>
      </c>
    </row>
    <row r="54" spans="2:12" x14ac:dyDescent="0.25">
      <c r="B54" s="5"/>
      <c r="C54" s="5"/>
      <c r="D54" s="5"/>
      <c r="E54" s="5">
        <v>3213</v>
      </c>
      <c r="F54" s="5" t="s">
        <v>93</v>
      </c>
      <c r="G54" s="114">
        <v>1305.23</v>
      </c>
      <c r="H54" s="114">
        <v>2300</v>
      </c>
      <c r="I54" s="114">
        <v>2300</v>
      </c>
      <c r="J54" s="81">
        <v>2218.73</v>
      </c>
      <c r="K54" s="96">
        <f t="shared" si="19"/>
        <v>169.98766500923207</v>
      </c>
      <c r="L54" s="96">
        <f t="shared" si="20"/>
        <v>96.466521739130442</v>
      </c>
    </row>
    <row r="55" spans="2:12" x14ac:dyDescent="0.25">
      <c r="B55" s="55"/>
      <c r="C55" s="55"/>
      <c r="D55" s="55">
        <v>322</v>
      </c>
      <c r="E55" s="55"/>
      <c r="F55" s="55" t="s">
        <v>94</v>
      </c>
      <c r="G55" s="113">
        <f t="shared" ref="G55:J55" si="25">SUM(G56:G60)</f>
        <v>123325.67</v>
      </c>
      <c r="H55" s="113">
        <f t="shared" si="25"/>
        <v>106800</v>
      </c>
      <c r="I55" s="113">
        <f t="shared" ref="I55" si="26">SUM(I56:I60)</f>
        <v>106800</v>
      </c>
      <c r="J55" s="113">
        <f t="shared" si="25"/>
        <v>110768.33</v>
      </c>
      <c r="K55" s="95">
        <f t="shared" si="19"/>
        <v>89.817740296890349</v>
      </c>
      <c r="L55" s="95">
        <f t="shared" si="20"/>
        <v>103.71566479400749</v>
      </c>
    </row>
    <row r="56" spans="2:12" x14ac:dyDescent="0.25">
      <c r="B56" s="72"/>
      <c r="C56" s="72"/>
      <c r="D56" s="72"/>
      <c r="E56" s="72">
        <v>3221</v>
      </c>
      <c r="F56" s="72" t="s">
        <v>95</v>
      </c>
      <c r="G56" s="115">
        <v>42169.77</v>
      </c>
      <c r="H56" s="115">
        <v>32000</v>
      </c>
      <c r="I56" s="115">
        <v>32000</v>
      </c>
      <c r="J56" s="190">
        <v>32639.4</v>
      </c>
      <c r="K56" s="96">
        <f t="shared" si="19"/>
        <v>77.399995304693391</v>
      </c>
      <c r="L56" s="96">
        <f t="shared" si="20"/>
        <v>101.998125</v>
      </c>
    </row>
    <row r="57" spans="2:12" x14ac:dyDescent="0.25">
      <c r="B57" s="72"/>
      <c r="C57" s="72"/>
      <c r="D57" s="72"/>
      <c r="E57" s="72">
        <v>3223</v>
      </c>
      <c r="F57" s="72" t="s">
        <v>96</v>
      </c>
      <c r="G57" s="115">
        <v>55297.52</v>
      </c>
      <c r="H57" s="115">
        <v>56000</v>
      </c>
      <c r="I57" s="115">
        <v>56000</v>
      </c>
      <c r="J57" s="190">
        <v>56562.29</v>
      </c>
      <c r="K57" s="96">
        <f t="shared" si="19"/>
        <v>102.28720926363425</v>
      </c>
      <c r="L57" s="96">
        <f t="shared" si="20"/>
        <v>101.00408928571429</v>
      </c>
    </row>
    <row r="58" spans="2:12" x14ac:dyDescent="0.25">
      <c r="B58" s="72"/>
      <c r="C58" s="72"/>
      <c r="D58" s="72"/>
      <c r="E58" s="72">
        <v>3224</v>
      </c>
      <c r="F58" s="72" t="s">
        <v>97</v>
      </c>
      <c r="G58" s="115">
        <v>21679.56</v>
      </c>
      <c r="H58" s="115">
        <v>17700</v>
      </c>
      <c r="I58" s="115">
        <v>17700</v>
      </c>
      <c r="J58" s="190">
        <v>20497.849999999999</v>
      </c>
      <c r="K58" s="96">
        <f t="shared" si="19"/>
        <v>94.549197492938035</v>
      </c>
      <c r="L58" s="96">
        <f t="shared" si="20"/>
        <v>115.80706214689265</v>
      </c>
    </row>
    <row r="59" spans="2:12" x14ac:dyDescent="0.25">
      <c r="B59" s="72"/>
      <c r="C59" s="72"/>
      <c r="D59" s="72"/>
      <c r="E59" s="72">
        <v>3225</v>
      </c>
      <c r="F59" s="72" t="s">
        <v>98</v>
      </c>
      <c r="G59" s="115">
        <v>3278.5</v>
      </c>
      <c r="H59" s="115">
        <v>1000</v>
      </c>
      <c r="I59" s="115">
        <v>1000</v>
      </c>
      <c r="J59" s="96">
        <v>1008</v>
      </c>
      <c r="K59" s="96">
        <f t="shared" si="19"/>
        <v>30.745767881653197</v>
      </c>
      <c r="L59" s="96">
        <f t="shared" si="20"/>
        <v>100.8</v>
      </c>
    </row>
    <row r="60" spans="2:12" x14ac:dyDescent="0.25">
      <c r="B60" s="72"/>
      <c r="C60" s="72"/>
      <c r="D60" s="72"/>
      <c r="E60" s="72">
        <v>3227</v>
      </c>
      <c r="F60" s="72" t="s">
        <v>99</v>
      </c>
      <c r="G60" s="115">
        <v>900.32</v>
      </c>
      <c r="H60" s="115">
        <v>100</v>
      </c>
      <c r="I60" s="115">
        <v>100</v>
      </c>
      <c r="J60" s="191">
        <v>60.79</v>
      </c>
      <c r="K60" s="96">
        <v>0</v>
      </c>
      <c r="L60" s="96">
        <f t="shared" si="20"/>
        <v>60.79</v>
      </c>
    </row>
    <row r="61" spans="2:12" x14ac:dyDescent="0.25">
      <c r="B61" s="55"/>
      <c r="C61" s="55"/>
      <c r="D61" s="55">
        <v>323</v>
      </c>
      <c r="E61" s="55"/>
      <c r="F61" s="55" t="s">
        <v>100</v>
      </c>
      <c r="G61" s="113">
        <f>SUM(G62:G70)</f>
        <v>87013.91</v>
      </c>
      <c r="H61" s="113">
        <f t="shared" ref="H61:J61" si="27">SUM(H62:H70)</f>
        <v>103800</v>
      </c>
      <c r="I61" s="113">
        <f t="shared" ref="I61" si="28">SUM(I62:I70)</f>
        <v>103800</v>
      </c>
      <c r="J61" s="113">
        <f t="shared" si="27"/>
        <v>110601.36000000002</v>
      </c>
      <c r="K61" s="95">
        <f t="shared" si="19"/>
        <v>127.10767738169679</v>
      </c>
      <c r="L61" s="95">
        <f t="shared" si="20"/>
        <v>106.55236994219655</v>
      </c>
    </row>
    <row r="62" spans="2:12" x14ac:dyDescent="0.25">
      <c r="B62" s="72"/>
      <c r="C62" s="72"/>
      <c r="D62" s="72"/>
      <c r="E62" s="72">
        <v>3231</v>
      </c>
      <c r="F62" s="72" t="s">
        <v>101</v>
      </c>
      <c r="G62" s="115">
        <v>20263.25</v>
      </c>
      <c r="H62" s="115">
        <v>20400</v>
      </c>
      <c r="I62" s="115">
        <v>20400</v>
      </c>
      <c r="J62" s="190">
        <v>19985.09</v>
      </c>
      <c r="K62" s="96">
        <f t="shared" si="19"/>
        <v>98.62726857735062</v>
      </c>
      <c r="L62" s="96">
        <f t="shared" si="20"/>
        <v>97.966127450980395</v>
      </c>
    </row>
    <row r="63" spans="2:12" x14ac:dyDescent="0.25">
      <c r="B63" s="72"/>
      <c r="C63" s="72"/>
      <c r="D63" s="72"/>
      <c r="E63" s="72">
        <v>3232</v>
      </c>
      <c r="F63" s="72" t="s">
        <v>102</v>
      </c>
      <c r="G63" s="115">
        <v>10910.26</v>
      </c>
      <c r="H63" s="115">
        <v>10700</v>
      </c>
      <c r="I63" s="115">
        <v>10700</v>
      </c>
      <c r="J63" s="190">
        <v>19300.009999999998</v>
      </c>
      <c r="K63" s="96">
        <f t="shared" si="19"/>
        <v>176.89780078568245</v>
      </c>
      <c r="L63" s="96">
        <f t="shared" si="20"/>
        <v>180.37392523364483</v>
      </c>
    </row>
    <row r="64" spans="2:12" x14ac:dyDescent="0.25">
      <c r="B64" s="72"/>
      <c r="C64" s="72"/>
      <c r="D64" s="72"/>
      <c r="E64" s="72">
        <v>3233</v>
      </c>
      <c r="F64" s="72" t="s">
        <v>103</v>
      </c>
      <c r="G64" s="115">
        <v>2806.73</v>
      </c>
      <c r="H64" s="115">
        <v>3500</v>
      </c>
      <c r="I64" s="115">
        <v>3500</v>
      </c>
      <c r="J64" s="190">
        <v>4254.08</v>
      </c>
      <c r="K64" s="96">
        <f t="shared" si="19"/>
        <v>151.56712615748575</v>
      </c>
      <c r="L64" s="96">
        <f t="shared" si="20"/>
        <v>121.54514285714286</v>
      </c>
    </row>
    <row r="65" spans="2:12" x14ac:dyDescent="0.25">
      <c r="B65" s="72"/>
      <c r="C65" s="72"/>
      <c r="D65" s="72"/>
      <c r="E65" s="72">
        <v>3234</v>
      </c>
      <c r="F65" s="72" t="s">
        <v>104</v>
      </c>
      <c r="G65" s="115">
        <v>10076.49</v>
      </c>
      <c r="H65" s="115">
        <v>10000</v>
      </c>
      <c r="I65" s="115">
        <v>10000</v>
      </c>
      <c r="J65" s="190">
        <v>9998.34</v>
      </c>
      <c r="K65" s="96">
        <f t="shared" si="19"/>
        <v>99.224432317205697</v>
      </c>
      <c r="L65" s="96">
        <f t="shared" si="20"/>
        <v>99.983400000000003</v>
      </c>
    </row>
    <row r="66" spans="2:12" x14ac:dyDescent="0.25">
      <c r="B66" s="72"/>
      <c r="C66" s="72"/>
      <c r="D66" s="72"/>
      <c r="E66" s="72">
        <v>3235</v>
      </c>
      <c r="F66" s="72" t="s">
        <v>105</v>
      </c>
      <c r="G66" s="115">
        <v>1068.6400000000001</v>
      </c>
      <c r="H66" s="115">
        <v>900</v>
      </c>
      <c r="I66" s="115">
        <v>900</v>
      </c>
      <c r="J66" s="190">
        <v>797.25</v>
      </c>
      <c r="K66" s="96">
        <f t="shared" si="19"/>
        <v>74.60416978589609</v>
      </c>
      <c r="L66" s="96">
        <f t="shared" si="20"/>
        <v>88.583333333333343</v>
      </c>
    </row>
    <row r="67" spans="2:12" x14ac:dyDescent="0.25">
      <c r="B67" s="72"/>
      <c r="C67" s="72"/>
      <c r="D67" s="72"/>
      <c r="E67" s="72">
        <v>3236</v>
      </c>
      <c r="F67" s="72" t="s">
        <v>106</v>
      </c>
      <c r="G67" s="115">
        <v>0</v>
      </c>
      <c r="H67" s="115">
        <v>100</v>
      </c>
      <c r="I67" s="115">
        <v>100</v>
      </c>
      <c r="J67" s="190">
        <v>0</v>
      </c>
      <c r="K67" s="96">
        <v>0</v>
      </c>
      <c r="L67" s="96">
        <f t="shared" si="20"/>
        <v>0</v>
      </c>
    </row>
    <row r="68" spans="2:12" x14ac:dyDescent="0.25">
      <c r="B68" s="72"/>
      <c r="C68" s="72"/>
      <c r="D68" s="72"/>
      <c r="E68" s="72">
        <v>3237</v>
      </c>
      <c r="F68" s="72" t="s">
        <v>107</v>
      </c>
      <c r="G68" s="115">
        <v>14320.06</v>
      </c>
      <c r="H68" s="115">
        <v>23200</v>
      </c>
      <c r="I68" s="115">
        <v>23200</v>
      </c>
      <c r="J68" s="190">
        <v>23930.33</v>
      </c>
      <c r="K68" s="96">
        <f t="shared" si="19"/>
        <v>167.11054283292111</v>
      </c>
      <c r="L68" s="96">
        <f t="shared" si="20"/>
        <v>103.14797413793104</v>
      </c>
    </row>
    <row r="69" spans="2:12" x14ac:dyDescent="0.25">
      <c r="B69" s="72"/>
      <c r="C69" s="72"/>
      <c r="D69" s="72"/>
      <c r="E69" s="72">
        <v>3238</v>
      </c>
      <c r="F69" s="72" t="s">
        <v>108</v>
      </c>
      <c r="G69" s="115">
        <v>13684.66</v>
      </c>
      <c r="H69" s="115">
        <v>17000</v>
      </c>
      <c r="I69" s="115">
        <v>17000</v>
      </c>
      <c r="J69" s="190">
        <v>14066.36</v>
      </c>
      <c r="K69" s="96">
        <f t="shared" si="19"/>
        <v>102.78925453756251</v>
      </c>
      <c r="L69" s="96">
        <f t="shared" si="20"/>
        <v>82.743294117647054</v>
      </c>
    </row>
    <row r="70" spans="2:12" x14ac:dyDescent="0.25">
      <c r="B70" s="72"/>
      <c r="C70" s="72"/>
      <c r="D70" s="72"/>
      <c r="E70" s="72">
        <v>3239</v>
      </c>
      <c r="F70" s="72" t="s">
        <v>109</v>
      </c>
      <c r="G70" s="115">
        <v>13883.82</v>
      </c>
      <c r="H70" s="115">
        <v>18000</v>
      </c>
      <c r="I70" s="115">
        <v>18000</v>
      </c>
      <c r="J70" s="190">
        <v>18269.900000000001</v>
      </c>
      <c r="K70" s="96">
        <f t="shared" si="19"/>
        <v>131.59130556287823</v>
      </c>
      <c r="L70" s="96">
        <f t="shared" si="20"/>
        <v>101.49944444444445</v>
      </c>
    </row>
    <row r="71" spans="2:12" x14ac:dyDescent="0.25">
      <c r="B71" s="55"/>
      <c r="C71" s="55"/>
      <c r="D71" s="55">
        <v>324</v>
      </c>
      <c r="E71" s="55"/>
      <c r="F71" s="55" t="s">
        <v>110</v>
      </c>
      <c r="G71" s="113">
        <f>G72</f>
        <v>957.86</v>
      </c>
      <c r="H71" s="113">
        <f t="shared" ref="H71:J71" si="29">H72</f>
        <v>200</v>
      </c>
      <c r="I71" s="113">
        <f t="shared" si="29"/>
        <v>200</v>
      </c>
      <c r="J71" s="113">
        <f t="shared" si="29"/>
        <v>86.5</v>
      </c>
      <c r="K71" s="95">
        <f t="shared" si="19"/>
        <v>9.0305472616039921</v>
      </c>
      <c r="L71" s="95">
        <f t="shared" si="20"/>
        <v>43.25</v>
      </c>
    </row>
    <row r="72" spans="2:12" x14ac:dyDescent="0.25">
      <c r="B72" s="72"/>
      <c r="C72" s="72"/>
      <c r="D72" s="72"/>
      <c r="E72" s="72">
        <v>3241</v>
      </c>
      <c r="F72" s="72" t="s">
        <v>110</v>
      </c>
      <c r="G72" s="115">
        <v>957.86</v>
      </c>
      <c r="H72" s="115">
        <v>200</v>
      </c>
      <c r="I72" s="115">
        <v>200</v>
      </c>
      <c r="J72" s="190">
        <v>86.5</v>
      </c>
      <c r="K72" s="96">
        <f t="shared" si="19"/>
        <v>9.0305472616039921</v>
      </c>
      <c r="L72" s="96">
        <f t="shared" si="20"/>
        <v>43.25</v>
      </c>
    </row>
    <row r="73" spans="2:12" x14ac:dyDescent="0.25">
      <c r="B73" s="72"/>
      <c r="C73" s="55"/>
      <c r="D73" s="55">
        <v>329</v>
      </c>
      <c r="E73" s="55"/>
      <c r="F73" s="55" t="s">
        <v>111</v>
      </c>
      <c r="G73" s="113">
        <f>SUM(G74:G79)</f>
        <v>22117.75</v>
      </c>
      <c r="H73" s="113">
        <f t="shared" ref="H73:J73" si="30">SUM(H74:H79)</f>
        <v>24400</v>
      </c>
      <c r="I73" s="113">
        <f t="shared" ref="I73" si="31">SUM(I74:I79)</f>
        <v>24400</v>
      </c>
      <c r="J73" s="113">
        <f t="shared" si="30"/>
        <v>20883.509999999998</v>
      </c>
      <c r="K73" s="95">
        <f t="shared" si="19"/>
        <v>94.419685546676305</v>
      </c>
      <c r="L73" s="95">
        <f t="shared" si="20"/>
        <v>85.588155737704909</v>
      </c>
    </row>
    <row r="74" spans="2:12" x14ac:dyDescent="0.25">
      <c r="B74" s="72"/>
      <c r="C74" s="72"/>
      <c r="D74" s="72"/>
      <c r="E74" s="72">
        <v>3291</v>
      </c>
      <c r="F74" s="72" t="s">
        <v>112</v>
      </c>
      <c r="G74" s="115">
        <v>1693.6</v>
      </c>
      <c r="H74" s="115">
        <v>4100</v>
      </c>
      <c r="I74" s="115">
        <v>4100</v>
      </c>
      <c r="J74" s="190">
        <v>3532.62</v>
      </c>
      <c r="K74" s="96">
        <f t="shared" si="19"/>
        <v>208.58644307982996</v>
      </c>
      <c r="L74" s="96">
        <f t="shared" si="20"/>
        <v>86.161463414634142</v>
      </c>
    </row>
    <row r="75" spans="2:12" x14ac:dyDescent="0.25">
      <c r="B75" s="72"/>
      <c r="C75" s="72"/>
      <c r="D75" s="72"/>
      <c r="E75" s="72">
        <v>3292</v>
      </c>
      <c r="F75" s="72" t="s">
        <v>113</v>
      </c>
      <c r="G75" s="115">
        <v>12430.05</v>
      </c>
      <c r="H75" s="115">
        <v>13000</v>
      </c>
      <c r="I75" s="115">
        <v>13000</v>
      </c>
      <c r="J75" s="190">
        <v>12551.97</v>
      </c>
      <c r="K75" s="96">
        <f t="shared" si="19"/>
        <v>100.98084883005298</v>
      </c>
      <c r="L75" s="96">
        <f t="shared" si="20"/>
        <v>96.55361538461537</v>
      </c>
    </row>
    <row r="76" spans="2:12" x14ac:dyDescent="0.25">
      <c r="B76" s="72"/>
      <c r="C76" s="72"/>
      <c r="D76" s="72"/>
      <c r="E76" s="72">
        <v>3293</v>
      </c>
      <c r="F76" s="72" t="s">
        <v>114</v>
      </c>
      <c r="G76" s="115">
        <v>3954.35</v>
      </c>
      <c r="H76" s="115">
        <v>3100</v>
      </c>
      <c r="I76" s="115">
        <v>3100</v>
      </c>
      <c r="J76" s="190">
        <v>2524.2800000000002</v>
      </c>
      <c r="K76" s="96">
        <f t="shared" si="19"/>
        <v>63.835522905155088</v>
      </c>
      <c r="L76" s="96">
        <f t="shared" si="20"/>
        <v>81.428387096774202</v>
      </c>
    </row>
    <row r="77" spans="2:12" x14ac:dyDescent="0.25">
      <c r="B77" s="72"/>
      <c r="C77" s="72"/>
      <c r="D77" s="72"/>
      <c r="E77" s="72">
        <v>3294</v>
      </c>
      <c r="F77" s="72" t="s">
        <v>115</v>
      </c>
      <c r="G77" s="115">
        <v>200</v>
      </c>
      <c r="H77" s="115">
        <v>200</v>
      </c>
      <c r="I77" s="115">
        <v>200</v>
      </c>
      <c r="J77" s="190">
        <v>200</v>
      </c>
      <c r="K77" s="96">
        <f t="shared" si="19"/>
        <v>100</v>
      </c>
      <c r="L77" s="96">
        <f t="shared" si="20"/>
        <v>100</v>
      </c>
    </row>
    <row r="78" spans="2:12" x14ac:dyDescent="0.25">
      <c r="B78" s="72"/>
      <c r="C78" s="72"/>
      <c r="D78" s="72"/>
      <c r="E78" s="72">
        <v>3295</v>
      </c>
      <c r="F78" s="72" t="s">
        <v>116</v>
      </c>
      <c r="G78" s="115">
        <v>1547.91</v>
      </c>
      <c r="H78" s="115">
        <v>2000</v>
      </c>
      <c r="I78" s="115">
        <v>2000</v>
      </c>
      <c r="J78" s="190">
        <v>1312.62</v>
      </c>
      <c r="K78" s="96">
        <f t="shared" si="19"/>
        <v>84.799503847122878</v>
      </c>
      <c r="L78" s="96">
        <f t="shared" si="20"/>
        <v>65.631</v>
      </c>
    </row>
    <row r="79" spans="2:12" x14ac:dyDescent="0.25">
      <c r="B79" s="72"/>
      <c r="C79" s="72"/>
      <c r="D79" s="72"/>
      <c r="E79" s="72">
        <v>3299</v>
      </c>
      <c r="F79" s="72" t="s">
        <v>111</v>
      </c>
      <c r="G79" s="115">
        <v>2291.84</v>
      </c>
      <c r="H79" s="115">
        <v>2000</v>
      </c>
      <c r="I79" s="115">
        <v>2000</v>
      </c>
      <c r="J79" s="190">
        <v>762.02</v>
      </c>
      <c r="K79" s="96">
        <f t="shared" si="19"/>
        <v>33.249266964535046</v>
      </c>
      <c r="L79" s="96">
        <f t="shared" si="20"/>
        <v>38.100999999999999</v>
      </c>
    </row>
    <row r="80" spans="2:12" x14ac:dyDescent="0.25">
      <c r="B80" s="62"/>
      <c r="C80" s="62">
        <v>34</v>
      </c>
      <c r="D80" s="62"/>
      <c r="E80" s="62"/>
      <c r="F80" s="62" t="s">
        <v>117</v>
      </c>
      <c r="G80" s="80">
        <f>G81+G83</f>
        <v>6338.74</v>
      </c>
      <c r="H80" s="80">
        <f t="shared" ref="H80:J80" si="32">H81+H83</f>
        <v>4000</v>
      </c>
      <c r="I80" s="80">
        <f t="shared" ref="I80" si="33">I81+I83</f>
        <v>4000</v>
      </c>
      <c r="J80" s="80">
        <f t="shared" si="32"/>
        <v>885.53</v>
      </c>
      <c r="K80" s="71">
        <f t="shared" si="19"/>
        <v>13.970126555119789</v>
      </c>
      <c r="L80" s="71">
        <f t="shared" si="20"/>
        <v>22.138249999999999</v>
      </c>
    </row>
    <row r="81" spans="2:12" x14ac:dyDescent="0.25">
      <c r="B81" s="55"/>
      <c r="C81" s="55"/>
      <c r="D81" s="55">
        <v>342</v>
      </c>
      <c r="E81" s="55"/>
      <c r="F81" s="55" t="s">
        <v>118</v>
      </c>
      <c r="G81" s="113">
        <f>G82</f>
        <v>3542.92</v>
      </c>
      <c r="H81" s="113">
        <f t="shared" ref="H81:J81" si="34">H82</f>
        <v>0</v>
      </c>
      <c r="I81" s="113">
        <f t="shared" si="34"/>
        <v>0</v>
      </c>
      <c r="J81" s="113">
        <f t="shared" si="34"/>
        <v>0</v>
      </c>
      <c r="K81" s="95">
        <v>0</v>
      </c>
      <c r="L81" s="95">
        <v>0</v>
      </c>
    </row>
    <row r="82" spans="2:12" x14ac:dyDescent="0.25">
      <c r="B82" s="72"/>
      <c r="C82" s="72"/>
      <c r="D82" s="72"/>
      <c r="E82" s="72">
        <v>3422</v>
      </c>
      <c r="F82" s="72" t="s">
        <v>118</v>
      </c>
      <c r="G82" s="115">
        <v>3542.92</v>
      </c>
      <c r="H82" s="115">
        <v>0</v>
      </c>
      <c r="I82" s="115">
        <v>0</v>
      </c>
      <c r="J82" s="190">
        <v>0</v>
      </c>
      <c r="K82" s="96">
        <v>0</v>
      </c>
      <c r="L82" s="96">
        <v>0</v>
      </c>
    </row>
    <row r="83" spans="2:12" x14ac:dyDescent="0.25">
      <c r="B83" s="55"/>
      <c r="C83" s="55"/>
      <c r="D83" s="55">
        <v>343</v>
      </c>
      <c r="E83" s="55"/>
      <c r="F83" s="55" t="s">
        <v>119</v>
      </c>
      <c r="G83" s="113">
        <f>G84</f>
        <v>2795.82</v>
      </c>
      <c r="H83" s="113">
        <f t="shared" ref="H83:J83" si="35">H84</f>
        <v>4000</v>
      </c>
      <c r="I83" s="113">
        <f t="shared" si="35"/>
        <v>4000</v>
      </c>
      <c r="J83" s="113">
        <f t="shared" si="35"/>
        <v>885.53</v>
      </c>
      <c r="K83" s="95">
        <f t="shared" si="19"/>
        <v>31.673355223154566</v>
      </c>
      <c r="L83" s="95">
        <f t="shared" si="20"/>
        <v>22.138249999999999</v>
      </c>
    </row>
    <row r="84" spans="2:12" x14ac:dyDescent="0.25">
      <c r="B84" s="72"/>
      <c r="C84" s="72"/>
      <c r="D84" s="72"/>
      <c r="E84" s="72">
        <v>3431</v>
      </c>
      <c r="F84" s="72" t="s">
        <v>120</v>
      </c>
      <c r="G84" s="115">
        <v>2795.82</v>
      </c>
      <c r="H84" s="115">
        <v>4000</v>
      </c>
      <c r="I84" s="115">
        <v>4000</v>
      </c>
      <c r="J84" s="190">
        <v>885.53</v>
      </c>
      <c r="K84" s="96">
        <f t="shared" si="19"/>
        <v>31.673355223154566</v>
      </c>
      <c r="L84" s="96">
        <f t="shared" si="20"/>
        <v>22.138249999999999</v>
      </c>
    </row>
    <row r="85" spans="2:12" x14ac:dyDescent="0.25">
      <c r="B85" s="98">
        <v>4</v>
      </c>
      <c r="C85" s="99"/>
      <c r="D85" s="99"/>
      <c r="E85" s="99"/>
      <c r="F85" s="100" t="s">
        <v>4</v>
      </c>
      <c r="G85" s="104">
        <f t="shared" ref="G85:J85" si="36">G86</f>
        <v>349590.99</v>
      </c>
      <c r="H85" s="104">
        <f t="shared" si="36"/>
        <v>256468.47</v>
      </c>
      <c r="I85" s="104">
        <f t="shared" si="36"/>
        <v>256468.47</v>
      </c>
      <c r="J85" s="104">
        <f t="shared" si="36"/>
        <v>288127.77</v>
      </c>
      <c r="K85" s="50">
        <f t="shared" si="19"/>
        <v>82.418534299182028</v>
      </c>
      <c r="L85" s="50">
        <f t="shared" si="20"/>
        <v>112.34432443099148</v>
      </c>
    </row>
    <row r="86" spans="2:12" ht="25.5" x14ac:dyDescent="0.25">
      <c r="B86" s="94" t="s">
        <v>121</v>
      </c>
      <c r="C86" s="52">
        <v>42</v>
      </c>
      <c r="D86" s="52"/>
      <c r="E86" s="52"/>
      <c r="F86" s="101" t="s">
        <v>122</v>
      </c>
      <c r="G86" s="80">
        <f>SUM(G87+G91+G93)</f>
        <v>349590.99</v>
      </c>
      <c r="H86" s="80">
        <f>SUM(H87+H91+H93)</f>
        <v>256468.47</v>
      </c>
      <c r="I86" s="80">
        <f>SUM(I87+I91+I93)</f>
        <v>256468.47</v>
      </c>
      <c r="J86" s="80">
        <f>SUM(J87+J91+J93)</f>
        <v>288127.77</v>
      </c>
      <c r="K86" s="53">
        <f t="shared" si="19"/>
        <v>82.418534299182028</v>
      </c>
      <c r="L86" s="53">
        <f t="shared" si="20"/>
        <v>112.34432443099148</v>
      </c>
    </row>
    <row r="87" spans="2:12" x14ac:dyDescent="0.25">
      <c r="B87" s="67"/>
      <c r="C87" s="67"/>
      <c r="D87" s="67">
        <v>422</v>
      </c>
      <c r="E87" s="67"/>
      <c r="F87" s="102" t="s">
        <v>123</v>
      </c>
      <c r="G87" s="113">
        <f>SUM(G88:G90)</f>
        <v>39245.689999999995</v>
      </c>
      <c r="H87" s="113">
        <f t="shared" ref="H87:J87" si="37">SUM(H88:H90)</f>
        <v>17800</v>
      </c>
      <c r="I87" s="113">
        <f t="shared" ref="I87" si="38">SUM(I88:I90)</f>
        <v>17800</v>
      </c>
      <c r="J87" s="113">
        <f t="shared" si="37"/>
        <v>20560.36</v>
      </c>
      <c r="K87" s="95">
        <f t="shared" si="19"/>
        <v>52.388835563854286</v>
      </c>
      <c r="L87" s="95">
        <f t="shared" si="20"/>
        <v>115.5076404494382</v>
      </c>
    </row>
    <row r="88" spans="2:12" x14ac:dyDescent="0.25">
      <c r="B88" s="7"/>
      <c r="C88" s="7"/>
      <c r="D88" s="5"/>
      <c r="E88" s="5">
        <v>4221</v>
      </c>
      <c r="F88" s="5" t="s">
        <v>124</v>
      </c>
      <c r="G88" s="114">
        <v>37213.56</v>
      </c>
      <c r="H88" s="114">
        <v>17800</v>
      </c>
      <c r="I88" s="114">
        <v>17800</v>
      </c>
      <c r="J88" s="81">
        <v>13596.54</v>
      </c>
      <c r="K88" s="96">
        <f t="shared" si="19"/>
        <v>36.536520558635083</v>
      </c>
      <c r="L88" s="96">
        <f t="shared" si="20"/>
        <v>76.38505617977529</v>
      </c>
    </row>
    <row r="89" spans="2:12" x14ac:dyDescent="0.25">
      <c r="B89" s="7"/>
      <c r="C89" s="7"/>
      <c r="D89" s="5"/>
      <c r="E89" s="5">
        <v>4222</v>
      </c>
      <c r="F89" s="5" t="s">
        <v>125</v>
      </c>
      <c r="G89" s="114">
        <v>0</v>
      </c>
      <c r="H89" s="114">
        <v>0</v>
      </c>
      <c r="I89" s="114">
        <v>0</v>
      </c>
      <c r="J89" s="81">
        <v>3102.33</v>
      </c>
      <c r="K89" s="96">
        <v>0</v>
      </c>
      <c r="L89" s="96">
        <v>0</v>
      </c>
    </row>
    <row r="90" spans="2:12" x14ac:dyDescent="0.25">
      <c r="B90" s="7"/>
      <c r="C90" s="7"/>
      <c r="D90" s="5"/>
      <c r="E90" s="5">
        <v>4223</v>
      </c>
      <c r="F90" s="5" t="s">
        <v>126</v>
      </c>
      <c r="G90" s="114">
        <v>2032.13</v>
      </c>
      <c r="H90" s="114">
        <v>0</v>
      </c>
      <c r="I90" s="114">
        <v>0</v>
      </c>
      <c r="J90" s="81">
        <v>3861.49</v>
      </c>
      <c r="K90" s="96">
        <f t="shared" si="19"/>
        <v>190.02179978643096</v>
      </c>
      <c r="L90" s="96">
        <v>0</v>
      </c>
    </row>
    <row r="91" spans="2:12" x14ac:dyDescent="0.25">
      <c r="B91" s="67"/>
      <c r="C91" s="67"/>
      <c r="D91" s="55">
        <v>423</v>
      </c>
      <c r="E91" s="55"/>
      <c r="F91" s="55" t="s">
        <v>127</v>
      </c>
      <c r="G91" s="192">
        <f>G92</f>
        <v>107104.49</v>
      </c>
      <c r="H91" s="193">
        <f>H92</f>
        <v>30000</v>
      </c>
      <c r="I91" s="193">
        <f>I92</f>
        <v>30000</v>
      </c>
      <c r="J91" s="194">
        <f>J92</f>
        <v>18900</v>
      </c>
      <c r="K91" s="95">
        <f t="shared" si="19"/>
        <v>17.646319029202228</v>
      </c>
      <c r="L91" s="95">
        <f t="shared" si="20"/>
        <v>63</v>
      </c>
    </row>
    <row r="92" spans="2:12" x14ac:dyDescent="0.25">
      <c r="B92" s="7"/>
      <c r="C92" s="7"/>
      <c r="D92" s="5"/>
      <c r="E92" s="5">
        <v>4231</v>
      </c>
      <c r="F92" s="5" t="s">
        <v>128</v>
      </c>
      <c r="G92" s="114">
        <v>107104.49</v>
      </c>
      <c r="H92" s="114">
        <v>30000</v>
      </c>
      <c r="I92" s="114">
        <v>30000</v>
      </c>
      <c r="J92" s="81">
        <v>18900</v>
      </c>
      <c r="K92" s="96">
        <f t="shared" si="19"/>
        <v>17.646319029202228</v>
      </c>
      <c r="L92" s="96">
        <f t="shared" si="20"/>
        <v>63</v>
      </c>
    </row>
    <row r="93" spans="2:12" x14ac:dyDescent="0.25">
      <c r="B93" s="67"/>
      <c r="C93" s="67"/>
      <c r="D93" s="55">
        <v>424</v>
      </c>
      <c r="E93" s="55"/>
      <c r="F93" s="55" t="s">
        <v>129</v>
      </c>
      <c r="G93" s="113">
        <f t="shared" ref="G93:J93" si="39">G94</f>
        <v>203240.81</v>
      </c>
      <c r="H93" s="113">
        <f t="shared" si="39"/>
        <v>208668.47</v>
      </c>
      <c r="I93" s="113">
        <f t="shared" si="39"/>
        <v>208668.47</v>
      </c>
      <c r="J93" s="113">
        <f t="shared" si="39"/>
        <v>248667.41</v>
      </c>
      <c r="K93" s="95">
        <f t="shared" si="19"/>
        <v>122.35112131269305</v>
      </c>
      <c r="L93" s="95">
        <f t="shared" si="20"/>
        <v>119.16865542743473</v>
      </c>
    </row>
    <row r="94" spans="2:12" x14ac:dyDescent="0.25">
      <c r="B94" s="7"/>
      <c r="C94" s="7"/>
      <c r="D94" s="5"/>
      <c r="E94" s="5">
        <v>4241</v>
      </c>
      <c r="F94" s="5" t="s">
        <v>129</v>
      </c>
      <c r="G94" s="114">
        <v>203240.81</v>
      </c>
      <c r="H94" s="114">
        <v>208668.47</v>
      </c>
      <c r="I94" s="114">
        <v>208668.47</v>
      </c>
      <c r="J94" s="81">
        <v>248667.41</v>
      </c>
      <c r="K94" s="96">
        <f t="shared" si="19"/>
        <v>122.35112131269305</v>
      </c>
      <c r="L94" s="96">
        <f t="shared" si="20"/>
        <v>119.16865542743473</v>
      </c>
    </row>
  </sheetData>
  <mergeCells count="7">
    <mergeCell ref="B40:F40"/>
    <mergeCell ref="B39:F39"/>
    <mergeCell ref="B10:F10"/>
    <mergeCell ref="B2:L2"/>
    <mergeCell ref="B4:L4"/>
    <mergeCell ref="B7:L7"/>
    <mergeCell ref="B9:F9"/>
  </mergeCells>
  <pageMargins left="0.25" right="0.25" top="0.75" bottom="0.75" header="0.3" footer="0.3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6"/>
  <sheetViews>
    <sheetView workbookViewId="0">
      <selection activeCell="D4" sqref="D4:I46"/>
    </sheetView>
  </sheetViews>
  <sheetFormatPr defaultRowHeight="15" x14ac:dyDescent="0.25"/>
  <cols>
    <col min="2" max="2" width="30.140625" customWidth="1"/>
    <col min="3" max="3" width="31.140625" customWidth="1"/>
    <col min="4" max="4" width="19.7109375" customWidth="1"/>
    <col min="5" max="5" width="20.42578125" customWidth="1"/>
    <col min="6" max="6" width="20" customWidth="1"/>
    <col min="7" max="7" width="15.7109375" customWidth="1"/>
    <col min="8" max="8" width="12.85546875" customWidth="1"/>
  </cols>
  <sheetData>
    <row r="1" spans="2:9" ht="18" x14ac:dyDescent="0.25">
      <c r="B1" s="12"/>
      <c r="C1" s="12"/>
      <c r="D1" s="12"/>
      <c r="E1" s="12"/>
      <c r="F1" s="3"/>
      <c r="G1" s="3"/>
      <c r="H1" s="3"/>
    </row>
    <row r="2" spans="2:9" ht="15.75" customHeight="1" x14ac:dyDescent="0.25">
      <c r="B2" s="249" t="s">
        <v>23</v>
      </c>
      <c r="C2" s="249"/>
      <c r="D2" s="249"/>
      <c r="E2" s="249"/>
      <c r="F2" s="249"/>
      <c r="G2" s="249"/>
      <c r="H2" s="249"/>
    </row>
    <row r="3" spans="2:9" ht="18" x14ac:dyDescent="0.25">
      <c r="B3" s="12"/>
      <c r="C3" s="12"/>
      <c r="D3" s="12"/>
      <c r="E3" s="12"/>
      <c r="F3" s="3"/>
      <c r="G3" s="3"/>
      <c r="H3" s="3"/>
    </row>
    <row r="4" spans="2:9" ht="38.25" x14ac:dyDescent="0.25">
      <c r="B4" s="27" t="s">
        <v>5</v>
      </c>
      <c r="C4" s="27" t="s">
        <v>130</v>
      </c>
      <c r="D4" s="195" t="s">
        <v>222</v>
      </c>
      <c r="E4" s="195" t="s">
        <v>210</v>
      </c>
      <c r="F4" s="195" t="s">
        <v>211</v>
      </c>
      <c r="G4" s="195" t="s">
        <v>217</v>
      </c>
      <c r="H4" s="195" t="s">
        <v>10</v>
      </c>
      <c r="I4" s="195" t="s">
        <v>28</v>
      </c>
    </row>
    <row r="5" spans="2:9" x14ac:dyDescent="0.25">
      <c r="B5" s="27" t="s">
        <v>131</v>
      </c>
      <c r="C5" s="27"/>
      <c r="D5" s="196">
        <v>2</v>
      </c>
      <c r="E5" s="196">
        <v>3</v>
      </c>
      <c r="F5" s="196">
        <v>4</v>
      </c>
      <c r="G5" s="196">
        <v>5</v>
      </c>
      <c r="H5" s="196" t="s">
        <v>12</v>
      </c>
      <c r="I5" s="196" t="s">
        <v>13</v>
      </c>
    </row>
    <row r="6" spans="2:9" x14ac:dyDescent="0.25">
      <c r="B6" s="118" t="s">
        <v>132</v>
      </c>
      <c r="C6" s="118"/>
      <c r="D6" s="142">
        <f>D7+D10</f>
        <v>1211027.6499999999</v>
      </c>
      <c r="E6" s="142">
        <f>E7+E10</f>
        <v>1424939</v>
      </c>
      <c r="F6" s="142">
        <f>F7+F10</f>
        <v>1424939</v>
      </c>
      <c r="G6" s="142">
        <f>G7+G10</f>
        <v>1391158.22</v>
      </c>
      <c r="H6" s="197">
        <f>G6/D6*100</f>
        <v>114.87419135310412</v>
      </c>
      <c r="I6" s="197">
        <f>G6/F6*100</f>
        <v>97.629317465519577</v>
      </c>
    </row>
    <row r="7" spans="2:9" x14ac:dyDescent="0.25">
      <c r="B7" s="4">
        <v>3</v>
      </c>
      <c r="C7" s="14" t="s">
        <v>2</v>
      </c>
      <c r="D7" s="116">
        <f>D8+D9</f>
        <v>1064938.53</v>
      </c>
      <c r="E7" s="116">
        <f>E8+E9</f>
        <v>1331939</v>
      </c>
      <c r="F7" s="116">
        <f>F8+F9</f>
        <v>1331939</v>
      </c>
      <c r="G7" s="116">
        <f>G8+G9</f>
        <v>1309893.22</v>
      </c>
      <c r="H7" s="198">
        <f t="shared" ref="H7:H46" si="0">G7/D7*100</f>
        <v>123.0017679987595</v>
      </c>
      <c r="I7" s="198">
        <f t="shared" ref="I7:I46" si="1">G7/F7*100</f>
        <v>98.344835611841091</v>
      </c>
    </row>
    <row r="8" spans="2:9" x14ac:dyDescent="0.25">
      <c r="B8" s="23">
        <v>31</v>
      </c>
      <c r="C8" s="119" t="s">
        <v>133</v>
      </c>
      <c r="D8" s="114">
        <v>990910.12</v>
      </c>
      <c r="E8" s="114">
        <v>1257339</v>
      </c>
      <c r="F8" s="114">
        <v>1257339</v>
      </c>
      <c r="G8" s="135">
        <v>1236193.01</v>
      </c>
      <c r="H8" s="198">
        <f t="shared" si="0"/>
        <v>124.75329346722184</v>
      </c>
      <c r="I8" s="198">
        <f t="shared" si="1"/>
        <v>98.318195013437105</v>
      </c>
    </row>
    <row r="9" spans="2:9" x14ac:dyDescent="0.25">
      <c r="B9" s="22">
        <v>32</v>
      </c>
      <c r="C9" s="120" t="s">
        <v>9</v>
      </c>
      <c r="D9" s="114">
        <v>74028.41</v>
      </c>
      <c r="E9" s="114">
        <v>74600</v>
      </c>
      <c r="F9" s="114">
        <v>74600</v>
      </c>
      <c r="G9" s="199">
        <v>73700.210000000006</v>
      </c>
      <c r="H9" s="198">
        <f t="shared" si="0"/>
        <v>99.556656694369096</v>
      </c>
      <c r="I9" s="198">
        <f t="shared" si="1"/>
        <v>98.793847184986603</v>
      </c>
    </row>
    <row r="10" spans="2:9" ht="25.5" x14ac:dyDescent="0.25">
      <c r="B10" s="121">
        <v>4</v>
      </c>
      <c r="C10" s="122" t="s">
        <v>4</v>
      </c>
      <c r="D10" s="116">
        <f>D11</f>
        <v>146089.12</v>
      </c>
      <c r="E10" s="116">
        <f t="shared" ref="E10:G10" si="2">E11</f>
        <v>93000</v>
      </c>
      <c r="F10" s="116">
        <f t="shared" si="2"/>
        <v>93000</v>
      </c>
      <c r="G10" s="116">
        <f t="shared" si="2"/>
        <v>81265</v>
      </c>
      <c r="H10" s="198">
        <f t="shared" si="0"/>
        <v>55.627003571518543</v>
      </c>
      <c r="I10" s="198">
        <f t="shared" si="1"/>
        <v>87.381720430107521</v>
      </c>
    </row>
    <row r="11" spans="2:9" ht="25.5" x14ac:dyDescent="0.25">
      <c r="B11" s="22">
        <v>42</v>
      </c>
      <c r="C11" s="123" t="s">
        <v>134</v>
      </c>
      <c r="D11" s="114">
        <v>146089.12</v>
      </c>
      <c r="E11" s="114">
        <v>93000</v>
      </c>
      <c r="F11" s="114">
        <v>93000</v>
      </c>
      <c r="G11" s="135">
        <v>81265</v>
      </c>
      <c r="H11" s="198">
        <f t="shared" si="0"/>
        <v>55.627003571518543</v>
      </c>
      <c r="I11" s="198">
        <f t="shared" si="1"/>
        <v>87.381720430107521</v>
      </c>
    </row>
    <row r="12" spans="2:9" ht="38.25" x14ac:dyDescent="0.25">
      <c r="B12" s="124" t="s">
        <v>135</v>
      </c>
      <c r="C12" s="125"/>
      <c r="D12" s="138">
        <f>SUM(D13+D16)</f>
        <v>185172.89</v>
      </c>
      <c r="E12" s="138">
        <f t="shared" ref="E12:G12" si="3">SUM(E13+E16)</f>
        <v>169000</v>
      </c>
      <c r="F12" s="138">
        <f t="shared" si="3"/>
        <v>169000</v>
      </c>
      <c r="G12" s="138">
        <f t="shared" si="3"/>
        <v>218342.47999999998</v>
      </c>
      <c r="H12" s="197">
        <f t="shared" si="0"/>
        <v>117.91276790031195</v>
      </c>
      <c r="I12" s="197">
        <f t="shared" si="1"/>
        <v>129.19673372781065</v>
      </c>
    </row>
    <row r="13" spans="2:9" x14ac:dyDescent="0.25">
      <c r="B13" s="4">
        <v>3</v>
      </c>
      <c r="C13" s="14" t="s">
        <v>2</v>
      </c>
      <c r="D13" s="200">
        <f>D14+D15</f>
        <v>43290.66</v>
      </c>
      <c r="E13" s="200">
        <f t="shared" ref="E13:G13" si="4">E14+E15</f>
        <v>45000</v>
      </c>
      <c r="F13" s="200">
        <f t="shared" si="4"/>
        <v>45000</v>
      </c>
      <c r="G13" s="200">
        <f t="shared" si="4"/>
        <v>55057.89</v>
      </c>
      <c r="H13" s="198">
        <f t="shared" si="0"/>
        <v>127.18191406645221</v>
      </c>
      <c r="I13" s="198">
        <f t="shared" si="1"/>
        <v>122.35086666666666</v>
      </c>
    </row>
    <row r="14" spans="2:9" x14ac:dyDescent="0.25">
      <c r="B14" s="23">
        <v>31</v>
      </c>
      <c r="C14" s="119" t="s">
        <v>3</v>
      </c>
      <c r="D14" s="115">
        <v>24948.92</v>
      </c>
      <c r="E14" s="114">
        <v>33000</v>
      </c>
      <c r="F14" s="114">
        <v>33000</v>
      </c>
      <c r="G14" s="135">
        <v>30299.38</v>
      </c>
      <c r="H14" s="198">
        <f t="shared" si="0"/>
        <v>121.44565776795149</v>
      </c>
      <c r="I14" s="198">
        <f t="shared" si="1"/>
        <v>91.816303030303033</v>
      </c>
    </row>
    <row r="15" spans="2:9" x14ac:dyDescent="0.25">
      <c r="B15" s="22">
        <v>32</v>
      </c>
      <c r="C15" s="120" t="s">
        <v>9</v>
      </c>
      <c r="D15" s="115">
        <v>18341.740000000002</v>
      </c>
      <c r="E15" s="114">
        <v>12000</v>
      </c>
      <c r="F15" s="114">
        <v>12000</v>
      </c>
      <c r="G15" s="135">
        <v>24758.51</v>
      </c>
      <c r="H15" s="198">
        <f t="shared" si="0"/>
        <v>134.98452164298479</v>
      </c>
      <c r="I15" s="198">
        <f t="shared" si="1"/>
        <v>206.32091666666662</v>
      </c>
    </row>
    <row r="16" spans="2:9" ht="25.5" x14ac:dyDescent="0.25">
      <c r="B16" s="121">
        <v>4</v>
      </c>
      <c r="C16" s="122" t="s">
        <v>4</v>
      </c>
      <c r="D16" s="167">
        <f>D17</f>
        <v>141882.23000000001</v>
      </c>
      <c r="E16" s="116">
        <f t="shared" ref="E16:G16" si="5">E17</f>
        <v>124000</v>
      </c>
      <c r="F16" s="116">
        <f t="shared" si="5"/>
        <v>124000</v>
      </c>
      <c r="G16" s="116">
        <f t="shared" si="5"/>
        <v>163284.59</v>
      </c>
      <c r="H16" s="198">
        <f t="shared" si="0"/>
        <v>115.08459516036645</v>
      </c>
      <c r="I16" s="198">
        <f t="shared" si="1"/>
        <v>131.68112096774195</v>
      </c>
    </row>
    <row r="17" spans="2:9" ht="23.25" customHeight="1" x14ac:dyDescent="0.25">
      <c r="B17" s="22">
        <v>42</v>
      </c>
      <c r="C17" s="123" t="s">
        <v>134</v>
      </c>
      <c r="D17" s="115">
        <v>141882.23000000001</v>
      </c>
      <c r="E17" s="114">
        <v>124000</v>
      </c>
      <c r="F17" s="114">
        <v>124000</v>
      </c>
      <c r="G17" s="135">
        <v>163284.59</v>
      </c>
      <c r="H17" s="198">
        <f t="shared" si="0"/>
        <v>115.08459516036645</v>
      </c>
      <c r="I17" s="198">
        <f t="shared" si="1"/>
        <v>131.68112096774195</v>
      </c>
    </row>
    <row r="18" spans="2:9" ht="15.75" customHeight="1" x14ac:dyDescent="0.25">
      <c r="B18" s="126" t="s">
        <v>136</v>
      </c>
      <c r="C18" s="127"/>
      <c r="D18" s="141">
        <f>D19</f>
        <v>9774.7999999999993</v>
      </c>
      <c r="E18" s="141">
        <f t="shared" ref="E18:G19" si="6">E19</f>
        <v>8000</v>
      </c>
      <c r="F18" s="141">
        <f t="shared" si="6"/>
        <v>8000</v>
      </c>
      <c r="G18" s="141">
        <f t="shared" si="6"/>
        <v>10088.290000000001</v>
      </c>
      <c r="H18" s="197">
        <f t="shared" si="0"/>
        <v>103.20712444244384</v>
      </c>
      <c r="I18" s="197">
        <f t="shared" si="1"/>
        <v>126.10362500000001</v>
      </c>
    </row>
    <row r="19" spans="2:9" x14ac:dyDescent="0.25">
      <c r="B19" s="4">
        <v>3</v>
      </c>
      <c r="C19" s="14" t="s">
        <v>2</v>
      </c>
      <c r="D19" s="167">
        <f>D20</f>
        <v>9774.7999999999993</v>
      </c>
      <c r="E19" s="167">
        <f t="shared" si="6"/>
        <v>8000</v>
      </c>
      <c r="F19" s="167">
        <f t="shared" si="6"/>
        <v>8000</v>
      </c>
      <c r="G19" s="167">
        <f t="shared" si="6"/>
        <v>10088.290000000001</v>
      </c>
      <c r="H19" s="198">
        <f t="shared" si="0"/>
        <v>103.20712444244384</v>
      </c>
      <c r="I19" s="198">
        <f t="shared" si="1"/>
        <v>126.10362500000001</v>
      </c>
    </row>
    <row r="20" spans="2:9" x14ac:dyDescent="0.25">
      <c r="B20" s="22">
        <v>32</v>
      </c>
      <c r="C20" s="120" t="s">
        <v>9</v>
      </c>
      <c r="D20" s="114">
        <v>9774.7999999999993</v>
      </c>
      <c r="E20" s="114">
        <v>8000</v>
      </c>
      <c r="F20" s="114">
        <v>8000</v>
      </c>
      <c r="G20" s="201">
        <v>10088.290000000001</v>
      </c>
      <c r="H20" s="198">
        <f t="shared" si="0"/>
        <v>103.20712444244384</v>
      </c>
      <c r="I20" s="202">
        <f ca="1">+I20:II38</f>
        <v>0</v>
      </c>
    </row>
    <row r="21" spans="2:9" ht="25.5" x14ac:dyDescent="0.25">
      <c r="B21" s="124" t="s">
        <v>137</v>
      </c>
      <c r="C21" s="125"/>
      <c r="D21" s="139">
        <f>D22+D26</f>
        <v>167571.5</v>
      </c>
      <c r="E21" s="139">
        <f t="shared" ref="E21:F21" si="7">E22+E26</f>
        <v>176900</v>
      </c>
      <c r="F21" s="139">
        <f t="shared" si="7"/>
        <v>176900</v>
      </c>
      <c r="G21" s="139">
        <f>G22+G26</f>
        <v>167881.81999999998</v>
      </c>
      <c r="H21" s="197">
        <f t="shared" si="0"/>
        <v>100.18518662183007</v>
      </c>
      <c r="I21" s="197">
        <f t="shared" si="1"/>
        <v>94.902102882984735</v>
      </c>
    </row>
    <row r="22" spans="2:9" x14ac:dyDescent="0.25">
      <c r="B22" s="128">
        <v>3</v>
      </c>
      <c r="C22" s="129" t="s">
        <v>2</v>
      </c>
      <c r="D22" s="167">
        <f>SUM(D23:D25)</f>
        <v>161067.09</v>
      </c>
      <c r="E22" s="167">
        <f t="shared" ref="E22:G22" si="8">SUM(E23:E25)</f>
        <v>176900</v>
      </c>
      <c r="F22" s="167">
        <f t="shared" si="8"/>
        <v>176900</v>
      </c>
      <c r="G22" s="167">
        <f t="shared" si="8"/>
        <v>164020.32999999999</v>
      </c>
      <c r="H22" s="198">
        <f t="shared" si="0"/>
        <v>101.83354650537237</v>
      </c>
      <c r="I22" s="198">
        <f t="shared" si="1"/>
        <v>92.71923685698134</v>
      </c>
    </row>
    <row r="23" spans="2:9" x14ac:dyDescent="0.25">
      <c r="B23" s="22">
        <v>31</v>
      </c>
      <c r="C23" s="120" t="s">
        <v>138</v>
      </c>
      <c r="D23" s="114">
        <v>0</v>
      </c>
      <c r="E23" s="114">
        <v>0</v>
      </c>
      <c r="F23" s="203">
        <v>0</v>
      </c>
      <c r="G23" s="201">
        <v>0</v>
      </c>
      <c r="H23" s="198">
        <v>0</v>
      </c>
      <c r="I23" s="198">
        <v>0</v>
      </c>
    </row>
    <row r="24" spans="2:9" x14ac:dyDescent="0.25">
      <c r="B24" s="21">
        <v>32</v>
      </c>
      <c r="C24" s="130" t="s">
        <v>9</v>
      </c>
      <c r="D24" s="114">
        <v>154728.35</v>
      </c>
      <c r="E24" s="114">
        <v>172900</v>
      </c>
      <c r="F24" s="203">
        <v>172900</v>
      </c>
      <c r="G24" s="135">
        <v>163134.79999999999</v>
      </c>
      <c r="H24" s="198">
        <f t="shared" si="0"/>
        <v>105.43303796621626</v>
      </c>
      <c r="I24" s="198">
        <f t="shared" si="1"/>
        <v>94.352111046847881</v>
      </c>
    </row>
    <row r="25" spans="2:9" x14ac:dyDescent="0.25">
      <c r="B25" s="21">
        <v>34</v>
      </c>
      <c r="C25" s="130" t="s">
        <v>139</v>
      </c>
      <c r="D25" s="114">
        <v>6338.74</v>
      </c>
      <c r="E25" s="114">
        <v>4000</v>
      </c>
      <c r="F25" s="203">
        <v>4000</v>
      </c>
      <c r="G25" s="135">
        <v>885.53</v>
      </c>
      <c r="H25" s="198">
        <f t="shared" si="0"/>
        <v>13.970126555119789</v>
      </c>
      <c r="I25" s="198">
        <f t="shared" si="1"/>
        <v>22.138249999999999</v>
      </c>
    </row>
    <row r="26" spans="2:9" ht="25.5" x14ac:dyDescent="0.25">
      <c r="B26" s="4">
        <v>4</v>
      </c>
      <c r="C26" s="122" t="s">
        <v>4</v>
      </c>
      <c r="D26" s="116">
        <f>D27</f>
        <v>6504.41</v>
      </c>
      <c r="E26" s="116">
        <f t="shared" ref="E26:G26" si="9">E27</f>
        <v>0</v>
      </c>
      <c r="F26" s="116">
        <f t="shared" si="9"/>
        <v>0</v>
      </c>
      <c r="G26" s="116">
        <f t="shared" si="9"/>
        <v>3861.49</v>
      </c>
      <c r="H26" s="198">
        <f t="shared" si="0"/>
        <v>59.367260058944623</v>
      </c>
      <c r="I26" s="198">
        <v>0</v>
      </c>
    </row>
    <row r="27" spans="2:9" ht="25.5" x14ac:dyDescent="0.25">
      <c r="B27" s="21">
        <v>42</v>
      </c>
      <c r="C27" s="123" t="s">
        <v>134</v>
      </c>
      <c r="D27" s="114">
        <v>6504.41</v>
      </c>
      <c r="E27" s="114"/>
      <c r="F27" s="203"/>
      <c r="G27" s="135">
        <v>3861.49</v>
      </c>
      <c r="H27" s="198">
        <f t="shared" si="0"/>
        <v>59.367260058944623</v>
      </c>
      <c r="I27" s="198">
        <v>0</v>
      </c>
    </row>
    <row r="28" spans="2:9" ht="38.25" x14ac:dyDescent="0.25">
      <c r="B28" s="131" t="s">
        <v>140</v>
      </c>
      <c r="C28" s="132"/>
      <c r="D28" s="139">
        <f>D29+D32</f>
        <v>7597.05</v>
      </c>
      <c r="E28" s="140">
        <f t="shared" ref="E28:G28" si="10">E29+E32</f>
        <v>0</v>
      </c>
      <c r="F28" s="139">
        <f t="shared" si="10"/>
        <v>0</v>
      </c>
      <c r="G28" s="139">
        <f t="shared" si="10"/>
        <v>0</v>
      </c>
      <c r="H28" s="197">
        <f t="shared" si="0"/>
        <v>0</v>
      </c>
      <c r="I28" s="197" t="e">
        <f t="shared" si="1"/>
        <v>#DIV/0!</v>
      </c>
    </row>
    <row r="29" spans="2:9" x14ac:dyDescent="0.25">
      <c r="B29" s="4">
        <v>3</v>
      </c>
      <c r="C29" s="14" t="s">
        <v>2</v>
      </c>
      <c r="D29" s="116">
        <f>D30+D31</f>
        <v>0</v>
      </c>
      <c r="E29" s="116">
        <f t="shared" ref="E29:G29" si="11">E30+E31</f>
        <v>0</v>
      </c>
      <c r="F29" s="116">
        <f t="shared" si="11"/>
        <v>0</v>
      </c>
      <c r="G29" s="116">
        <f t="shared" si="11"/>
        <v>0</v>
      </c>
      <c r="H29" s="198" t="e">
        <f t="shared" si="0"/>
        <v>#DIV/0!</v>
      </c>
      <c r="I29" s="198" t="e">
        <f t="shared" si="1"/>
        <v>#DIV/0!</v>
      </c>
    </row>
    <row r="30" spans="2:9" x14ac:dyDescent="0.25">
      <c r="B30" s="23">
        <v>31</v>
      </c>
      <c r="C30" s="119" t="s">
        <v>3</v>
      </c>
      <c r="D30" s="114">
        <v>0</v>
      </c>
      <c r="E30" s="114">
        <v>0</v>
      </c>
      <c r="F30" s="203">
        <v>0</v>
      </c>
      <c r="G30" s="201"/>
      <c r="H30" s="198" t="e">
        <f t="shared" si="0"/>
        <v>#DIV/0!</v>
      </c>
      <c r="I30" s="198" t="e">
        <f t="shared" si="1"/>
        <v>#DIV/0!</v>
      </c>
    </row>
    <row r="31" spans="2:9" x14ac:dyDescent="0.25">
      <c r="B31" s="22">
        <v>32</v>
      </c>
      <c r="C31" s="120" t="s">
        <v>9</v>
      </c>
      <c r="D31" s="114">
        <v>0</v>
      </c>
      <c r="E31" s="114">
        <v>0</v>
      </c>
      <c r="F31" s="114">
        <v>0</v>
      </c>
      <c r="G31" s="201"/>
      <c r="H31" s="198" t="e">
        <f t="shared" si="0"/>
        <v>#DIV/0!</v>
      </c>
      <c r="I31" s="198" t="e">
        <f t="shared" si="1"/>
        <v>#DIV/0!</v>
      </c>
    </row>
    <row r="32" spans="2:9" ht="25.5" x14ac:dyDescent="0.25">
      <c r="B32" s="121">
        <v>4</v>
      </c>
      <c r="C32" s="122" t="s">
        <v>4</v>
      </c>
      <c r="D32" s="116">
        <f>D33</f>
        <v>7597.05</v>
      </c>
      <c r="E32" s="116">
        <f>E33</f>
        <v>0</v>
      </c>
      <c r="F32" s="116">
        <f t="shared" ref="F32" si="12">F33</f>
        <v>0</v>
      </c>
      <c r="G32" s="116">
        <f>G33</f>
        <v>0</v>
      </c>
      <c r="H32" s="198">
        <v>0</v>
      </c>
      <c r="I32" s="198">
        <v>0</v>
      </c>
    </row>
    <row r="33" spans="2:9" ht="25.5" x14ac:dyDescent="0.25">
      <c r="B33" s="22">
        <v>42</v>
      </c>
      <c r="C33" s="123" t="s">
        <v>134</v>
      </c>
      <c r="D33" s="114">
        <v>7597.05</v>
      </c>
      <c r="E33" s="115"/>
      <c r="F33" s="114"/>
      <c r="G33" s="204"/>
      <c r="H33" s="198">
        <v>0</v>
      </c>
      <c r="I33" s="198">
        <v>0</v>
      </c>
    </row>
    <row r="34" spans="2:9" x14ac:dyDescent="0.25">
      <c r="B34" s="133" t="s">
        <v>141</v>
      </c>
      <c r="C34" s="134"/>
      <c r="D34" s="139">
        <f>SUM(D35+D38)</f>
        <v>8682.0499999999993</v>
      </c>
      <c r="E34" s="139">
        <f t="shared" ref="E34:G34" si="13">SUM(E35+E38)</f>
        <v>18000</v>
      </c>
      <c r="F34" s="139">
        <f t="shared" si="13"/>
        <v>18000</v>
      </c>
      <c r="G34" s="139">
        <f t="shared" si="13"/>
        <v>21159.75</v>
      </c>
      <c r="H34" s="197">
        <f t="shared" si="0"/>
        <v>243.71836144689331</v>
      </c>
      <c r="I34" s="197">
        <f t="shared" si="1"/>
        <v>117.55416666666667</v>
      </c>
    </row>
    <row r="35" spans="2:9" x14ac:dyDescent="0.25">
      <c r="B35" s="7">
        <v>3</v>
      </c>
      <c r="C35" s="15" t="s">
        <v>2</v>
      </c>
      <c r="D35" s="116">
        <f>D36+D37</f>
        <v>0</v>
      </c>
      <c r="E35" s="116">
        <f t="shared" ref="E35:G35" si="14">E36+E37</f>
        <v>3000</v>
      </c>
      <c r="F35" s="116">
        <f t="shared" si="14"/>
        <v>3000</v>
      </c>
      <c r="G35" s="116">
        <f t="shared" si="14"/>
        <v>5911.53</v>
      </c>
      <c r="H35" s="205">
        <v>0</v>
      </c>
      <c r="I35" s="198">
        <f t="shared" si="1"/>
        <v>197.05099999999999</v>
      </c>
    </row>
    <row r="36" spans="2:9" x14ac:dyDescent="0.25">
      <c r="B36" s="23">
        <v>31</v>
      </c>
      <c r="C36" s="119" t="s">
        <v>3</v>
      </c>
      <c r="D36" s="114"/>
      <c r="E36" s="114"/>
      <c r="F36" s="203"/>
      <c r="G36" s="201"/>
      <c r="H36" s="198">
        <v>0</v>
      </c>
      <c r="I36" s="198"/>
    </row>
    <row r="37" spans="2:9" x14ac:dyDescent="0.25">
      <c r="B37" s="22">
        <v>32</v>
      </c>
      <c r="C37" s="120" t="s">
        <v>9</v>
      </c>
      <c r="D37" s="114">
        <v>0</v>
      </c>
      <c r="E37" s="114">
        <v>3000</v>
      </c>
      <c r="F37" s="203">
        <v>3000</v>
      </c>
      <c r="G37" s="201">
        <v>5911.53</v>
      </c>
      <c r="H37" s="198">
        <v>0</v>
      </c>
      <c r="I37" s="198">
        <f t="shared" si="1"/>
        <v>197.05099999999999</v>
      </c>
    </row>
    <row r="38" spans="2:9" ht="25.5" x14ac:dyDescent="0.25">
      <c r="B38" s="121">
        <v>4</v>
      </c>
      <c r="C38" s="122" t="s">
        <v>4</v>
      </c>
      <c r="D38" s="116">
        <f>D39</f>
        <v>8682.0499999999993</v>
      </c>
      <c r="E38" s="116">
        <f t="shared" ref="E38:G38" si="15">E39</f>
        <v>15000</v>
      </c>
      <c r="F38" s="116">
        <f t="shared" si="15"/>
        <v>15000</v>
      </c>
      <c r="G38" s="116">
        <f t="shared" si="15"/>
        <v>15248.22</v>
      </c>
      <c r="H38" s="198">
        <f t="shared" si="0"/>
        <v>175.62925806693121</v>
      </c>
      <c r="I38" s="198">
        <f t="shared" si="1"/>
        <v>101.65479999999999</v>
      </c>
    </row>
    <row r="39" spans="2:9" ht="25.5" x14ac:dyDescent="0.25">
      <c r="B39" s="22">
        <v>42</v>
      </c>
      <c r="C39" s="123" t="s">
        <v>134</v>
      </c>
      <c r="D39" s="114">
        <v>8682.0499999999993</v>
      </c>
      <c r="E39" s="114">
        <v>15000</v>
      </c>
      <c r="F39" s="203">
        <v>15000</v>
      </c>
      <c r="G39" s="135">
        <v>15248.22</v>
      </c>
      <c r="H39" s="198">
        <f t="shared" si="0"/>
        <v>175.62925806693121</v>
      </c>
      <c r="I39" s="198">
        <f t="shared" si="1"/>
        <v>101.65479999999999</v>
      </c>
    </row>
    <row r="40" spans="2:9" x14ac:dyDescent="0.25">
      <c r="B40" s="131" t="s">
        <v>142</v>
      </c>
      <c r="C40" s="132"/>
      <c r="D40" s="139">
        <f>D41+D44</f>
        <v>47112.31</v>
      </c>
      <c r="E40" s="139">
        <f t="shared" ref="E40:G40" si="16">E41+E44</f>
        <v>24468.47</v>
      </c>
      <c r="F40" s="139">
        <f t="shared" si="16"/>
        <v>24468.47</v>
      </c>
      <c r="G40" s="139">
        <f t="shared" si="16"/>
        <v>24468.47</v>
      </c>
      <c r="H40" s="197">
        <f t="shared" si="0"/>
        <v>51.936468409211948</v>
      </c>
      <c r="I40" s="197">
        <f t="shared" si="1"/>
        <v>100</v>
      </c>
    </row>
    <row r="41" spans="2:9" x14ac:dyDescent="0.25">
      <c r="B41" s="4">
        <v>3</v>
      </c>
      <c r="C41" s="14" t="s">
        <v>2</v>
      </c>
      <c r="D41" s="116">
        <f>SUM(D42:D43)</f>
        <v>8276.18</v>
      </c>
      <c r="E41" s="116">
        <f t="shared" ref="E41:G41" si="17">SUM(E42:E43)</f>
        <v>0</v>
      </c>
      <c r="F41" s="116">
        <f t="shared" si="17"/>
        <v>0</v>
      </c>
      <c r="G41" s="116">
        <f t="shared" si="17"/>
        <v>0</v>
      </c>
      <c r="H41" s="198">
        <f t="shared" si="0"/>
        <v>0</v>
      </c>
      <c r="I41" s="198" t="e">
        <f t="shared" si="1"/>
        <v>#DIV/0!</v>
      </c>
    </row>
    <row r="42" spans="2:9" x14ac:dyDescent="0.25">
      <c r="B42" s="23">
        <v>31</v>
      </c>
      <c r="C42" s="119" t="s">
        <v>3</v>
      </c>
      <c r="D42" s="114">
        <v>0</v>
      </c>
      <c r="E42" s="114">
        <v>0</v>
      </c>
      <c r="F42" s="203">
        <v>0</v>
      </c>
      <c r="G42" s="135"/>
      <c r="H42" s="198">
        <v>0</v>
      </c>
      <c r="I42" s="198">
        <v>0</v>
      </c>
    </row>
    <row r="43" spans="2:9" x14ac:dyDescent="0.25">
      <c r="B43" s="22">
        <v>32</v>
      </c>
      <c r="C43" s="120" t="s">
        <v>9</v>
      </c>
      <c r="D43" s="114">
        <v>8276.18</v>
      </c>
      <c r="E43" s="114">
        <v>0</v>
      </c>
      <c r="F43" s="203">
        <v>0</v>
      </c>
      <c r="G43" s="135"/>
      <c r="H43" s="198">
        <f t="shared" si="0"/>
        <v>0</v>
      </c>
      <c r="I43" s="198" t="e">
        <f t="shared" si="1"/>
        <v>#DIV/0!</v>
      </c>
    </row>
    <row r="44" spans="2:9" ht="25.5" x14ac:dyDescent="0.25">
      <c r="B44" s="121">
        <v>4</v>
      </c>
      <c r="C44" s="122" t="s">
        <v>4</v>
      </c>
      <c r="D44" s="116">
        <f>D45</f>
        <v>38836.129999999997</v>
      </c>
      <c r="E44" s="116">
        <f t="shared" ref="E44:G44" si="18">E45</f>
        <v>24468.47</v>
      </c>
      <c r="F44" s="116">
        <f t="shared" si="18"/>
        <v>24468.47</v>
      </c>
      <c r="G44" s="116">
        <f t="shared" si="18"/>
        <v>24468.47</v>
      </c>
      <c r="H44" s="198">
        <f t="shared" si="0"/>
        <v>63.004398224024904</v>
      </c>
      <c r="I44" s="198">
        <f t="shared" si="1"/>
        <v>100</v>
      </c>
    </row>
    <row r="45" spans="2:9" ht="25.5" x14ac:dyDescent="0.25">
      <c r="B45" s="22">
        <v>42</v>
      </c>
      <c r="C45" s="123" t="s">
        <v>134</v>
      </c>
      <c r="D45" s="135">
        <v>38836.129999999997</v>
      </c>
      <c r="E45" s="135">
        <v>24468.47</v>
      </c>
      <c r="F45" s="135">
        <v>24468.47</v>
      </c>
      <c r="G45" s="135">
        <v>24468.47</v>
      </c>
      <c r="H45" s="198">
        <f t="shared" si="0"/>
        <v>63.004398224024904</v>
      </c>
      <c r="I45" s="198">
        <f t="shared" si="1"/>
        <v>100</v>
      </c>
    </row>
    <row r="46" spans="2:9" x14ac:dyDescent="0.25">
      <c r="B46" s="136"/>
      <c r="C46" s="136" t="s">
        <v>6</v>
      </c>
      <c r="D46" s="180">
        <f>SUM(D6+D12+D18+D21+D28+D34+D40)</f>
        <v>1636938.2500000002</v>
      </c>
      <c r="E46" s="180">
        <f>SUM(E6+E12+E18+E21+E28+E34+E40)</f>
        <v>1821307.47</v>
      </c>
      <c r="F46" s="180">
        <f>SUM(F6+F12+F18+F21+F28+F34+F40)</f>
        <v>1821307.47</v>
      </c>
      <c r="G46" s="180">
        <f>SUM(G6+G12+G18+G21+G28+G34+G40)</f>
        <v>1833099.03</v>
      </c>
      <c r="H46" s="206">
        <f t="shared" si="0"/>
        <v>111.9833952197036</v>
      </c>
      <c r="I46" s="206">
        <f t="shared" si="1"/>
        <v>100.64742280994435</v>
      </c>
    </row>
  </sheetData>
  <mergeCells count="1">
    <mergeCell ref="B2:H2"/>
  </mergeCells>
  <pageMargins left="0.7" right="0.7" top="0.75" bottom="0.75" header="0.3" footer="0.3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"/>
  <sheetViews>
    <sheetView workbookViewId="0">
      <selection activeCell="C3" sqref="C3:G7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2"/>
      <c r="C1" s="12"/>
      <c r="D1" s="12"/>
      <c r="E1" s="12"/>
      <c r="F1" s="3"/>
      <c r="G1" s="3"/>
      <c r="H1" s="3"/>
    </row>
    <row r="2" spans="2:8" ht="15.75" customHeight="1" x14ac:dyDescent="0.25">
      <c r="B2" s="249" t="s">
        <v>26</v>
      </c>
      <c r="C2" s="249"/>
      <c r="D2" s="249"/>
      <c r="E2" s="249"/>
      <c r="F2" s="249"/>
      <c r="G2" s="249"/>
      <c r="H2" s="249"/>
    </row>
    <row r="3" spans="2:8" ht="25.5" x14ac:dyDescent="0.25">
      <c r="B3" s="137" t="s">
        <v>5</v>
      </c>
      <c r="C3" s="195" t="s">
        <v>220</v>
      </c>
      <c r="D3" s="195" t="s">
        <v>210</v>
      </c>
      <c r="E3" s="195" t="s">
        <v>211</v>
      </c>
      <c r="F3" s="195" t="s">
        <v>221</v>
      </c>
      <c r="G3" s="195" t="s">
        <v>10</v>
      </c>
      <c r="H3" s="137" t="s">
        <v>28</v>
      </c>
    </row>
    <row r="4" spans="2:8" x14ac:dyDescent="0.25">
      <c r="B4" s="28">
        <v>1</v>
      </c>
      <c r="C4" s="196">
        <v>2</v>
      </c>
      <c r="D4" s="196">
        <v>3</v>
      </c>
      <c r="E4" s="196">
        <v>4</v>
      </c>
      <c r="F4" s="196">
        <v>5</v>
      </c>
      <c r="G4" s="196" t="s">
        <v>12</v>
      </c>
      <c r="H4" s="28" t="s">
        <v>13</v>
      </c>
    </row>
    <row r="5" spans="2:8" x14ac:dyDescent="0.25">
      <c r="B5" s="4" t="s">
        <v>22</v>
      </c>
      <c r="C5" s="116">
        <f>C6</f>
        <v>1636938.25</v>
      </c>
      <c r="D5" s="167">
        <f t="shared" ref="D5:H6" si="0">D6</f>
        <v>1821307.47</v>
      </c>
      <c r="E5" s="116">
        <f t="shared" si="0"/>
        <v>1821307.47</v>
      </c>
      <c r="F5" s="116">
        <f t="shared" si="0"/>
        <v>1833099.03</v>
      </c>
      <c r="G5" s="116">
        <f t="shared" si="0"/>
        <v>111.98339521970362</v>
      </c>
      <c r="H5" s="76">
        <f t="shared" si="0"/>
        <v>100.64742280994435</v>
      </c>
    </row>
    <row r="6" spans="2:8" ht="15.75" customHeight="1" x14ac:dyDescent="0.25">
      <c r="B6" s="4" t="s">
        <v>143</v>
      </c>
      <c r="C6" s="116">
        <f>C7</f>
        <v>1636938.25</v>
      </c>
      <c r="D6" s="116">
        <f t="shared" si="0"/>
        <v>1821307.47</v>
      </c>
      <c r="E6" s="116">
        <f t="shared" si="0"/>
        <v>1821307.47</v>
      </c>
      <c r="F6" s="116">
        <f t="shared" si="0"/>
        <v>1833099.03</v>
      </c>
      <c r="G6" s="116">
        <f t="shared" si="0"/>
        <v>111.98339521970362</v>
      </c>
      <c r="H6" s="76">
        <f t="shared" si="0"/>
        <v>100.64742280994435</v>
      </c>
    </row>
    <row r="7" spans="2:8" ht="15.75" customHeight="1" x14ac:dyDescent="0.25">
      <c r="B7" s="8" t="s">
        <v>144</v>
      </c>
      <c r="C7" s="114">
        <v>1636938.25</v>
      </c>
      <c r="D7" s="114">
        <v>1821307.47</v>
      </c>
      <c r="E7" s="114">
        <v>1821307.47</v>
      </c>
      <c r="F7" s="135">
        <v>1833099.03</v>
      </c>
      <c r="G7" s="207">
        <f>SUM(F7/C7*100)</f>
        <v>111.98339521970362</v>
      </c>
      <c r="H7" s="143">
        <f>SUM(F7/E7*100)</f>
        <v>100.64742280994435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1"/>
  <sheetViews>
    <sheetView tabSelected="1" workbookViewId="0">
      <selection activeCell="B1" sqref="B1:H21"/>
    </sheetView>
  </sheetViews>
  <sheetFormatPr defaultRowHeight="15" x14ac:dyDescent="0.25"/>
  <cols>
    <col min="2" max="2" width="49.28515625" customWidth="1"/>
    <col min="3" max="3" width="18.7109375" customWidth="1"/>
    <col min="4" max="4" width="15.85546875" customWidth="1"/>
    <col min="5" max="5" width="17.5703125" customWidth="1"/>
    <col min="6" max="6" width="19.28515625" customWidth="1"/>
    <col min="7" max="7" width="10.85546875" customWidth="1"/>
    <col min="8" max="8" width="9.140625" customWidth="1"/>
  </cols>
  <sheetData>
    <row r="1" spans="2:8" ht="18" customHeight="1" x14ac:dyDescent="0.25">
      <c r="B1" s="12"/>
      <c r="C1" s="12"/>
      <c r="D1" s="12"/>
      <c r="E1" s="12"/>
      <c r="F1" s="12"/>
      <c r="G1" s="12"/>
      <c r="H1" s="12"/>
    </row>
    <row r="2" spans="2:8" ht="18" customHeight="1" x14ac:dyDescent="0.25">
      <c r="B2" s="251" t="s">
        <v>157</v>
      </c>
      <c r="C2" s="251"/>
      <c r="D2" s="251"/>
      <c r="E2" s="251"/>
      <c r="F2" s="251"/>
      <c r="G2" s="251"/>
      <c r="H2" s="251"/>
    </row>
    <row r="3" spans="2:8" ht="15.75" customHeight="1" x14ac:dyDescent="0.25">
      <c r="B3" s="251" t="s">
        <v>156</v>
      </c>
      <c r="C3" s="251"/>
      <c r="D3" s="251"/>
      <c r="E3" s="251"/>
      <c r="F3" s="251"/>
      <c r="G3" s="251"/>
      <c r="H3" s="251"/>
    </row>
    <row r="4" spans="2:8" ht="18" x14ac:dyDescent="0.25">
      <c r="B4" s="12"/>
      <c r="C4" s="12"/>
      <c r="D4" s="12"/>
      <c r="E4" s="12"/>
      <c r="F4" s="12"/>
      <c r="G4" s="12"/>
      <c r="H4" s="12"/>
    </row>
    <row r="5" spans="2:8" ht="38.25" x14ac:dyDescent="0.25">
      <c r="B5" s="137" t="s">
        <v>5</v>
      </c>
      <c r="C5" s="208" t="s">
        <v>218</v>
      </c>
      <c r="D5" s="208" t="s">
        <v>210</v>
      </c>
      <c r="E5" s="208" t="s">
        <v>211</v>
      </c>
      <c r="F5" s="208" t="s">
        <v>219</v>
      </c>
      <c r="G5" s="195" t="s">
        <v>10</v>
      </c>
      <c r="H5" s="195" t="s">
        <v>28</v>
      </c>
    </row>
    <row r="6" spans="2:8" ht="25.5" x14ac:dyDescent="0.25">
      <c r="B6" s="137">
        <v>1</v>
      </c>
      <c r="C6" s="208">
        <v>2</v>
      </c>
      <c r="D6" s="208">
        <v>3</v>
      </c>
      <c r="E6" s="208">
        <v>4</v>
      </c>
      <c r="F6" s="208">
        <v>5</v>
      </c>
      <c r="G6" s="195" t="s">
        <v>12</v>
      </c>
      <c r="H6" s="195" t="s">
        <v>13</v>
      </c>
    </row>
    <row r="7" spans="2:8" ht="27" customHeight="1" x14ac:dyDescent="0.25">
      <c r="B7" s="4" t="s">
        <v>24</v>
      </c>
      <c r="C7" s="115">
        <f>SUM(C9:C15)</f>
        <v>1661406.7200000002</v>
      </c>
      <c r="D7" s="114">
        <f>SUM(D9:D15)</f>
        <v>1821307.47</v>
      </c>
      <c r="E7" s="114">
        <f>SUM(E9:E15)</f>
        <v>1821307.47</v>
      </c>
      <c r="F7" s="114">
        <f>SUM(F9:F15)</f>
        <v>1808341.13</v>
      </c>
      <c r="G7" s="209">
        <f>F7/C7*100</f>
        <v>108.84397590494876</v>
      </c>
      <c r="H7" s="209">
        <f>F7/E7*100</f>
        <v>99.288075176016264</v>
      </c>
    </row>
    <row r="8" spans="2:8" ht="18.75" customHeight="1" x14ac:dyDescent="0.25">
      <c r="B8" s="4" t="s">
        <v>21</v>
      </c>
      <c r="C8" s="114"/>
      <c r="D8" s="114"/>
      <c r="E8" s="114"/>
      <c r="F8" s="81"/>
      <c r="G8" s="81"/>
      <c r="H8" s="81"/>
    </row>
    <row r="9" spans="2:8" ht="20.25" customHeight="1" x14ac:dyDescent="0.25">
      <c r="B9" s="144" t="s">
        <v>145</v>
      </c>
      <c r="C9" s="210">
        <v>1211027.6499999999</v>
      </c>
      <c r="D9" s="114">
        <v>1424939</v>
      </c>
      <c r="E9" s="114">
        <v>1424939</v>
      </c>
      <c r="F9" s="81">
        <v>1343859.22</v>
      </c>
      <c r="G9" s="209">
        <f t="shared" ref="G9:G15" si="0">F9/C9*100</f>
        <v>110.968500182469</v>
      </c>
      <c r="H9" s="209">
        <f t="shared" ref="H9:H15" si="1">F9/E9*100</f>
        <v>94.309947303007363</v>
      </c>
    </row>
    <row r="10" spans="2:8" ht="30" customHeight="1" x14ac:dyDescent="0.25">
      <c r="B10" s="145" t="s">
        <v>146</v>
      </c>
      <c r="C10" s="114">
        <v>203878.33</v>
      </c>
      <c r="D10" s="114">
        <v>169000</v>
      </c>
      <c r="E10" s="114">
        <v>169000</v>
      </c>
      <c r="F10" s="81">
        <v>222925</v>
      </c>
      <c r="G10" s="209">
        <f t="shared" si="0"/>
        <v>109.34217481573447</v>
      </c>
      <c r="H10" s="209">
        <f t="shared" si="1"/>
        <v>131.90828402366864</v>
      </c>
    </row>
    <row r="11" spans="2:8" ht="24" customHeight="1" x14ac:dyDescent="0.25">
      <c r="B11" s="121" t="s">
        <v>147</v>
      </c>
      <c r="C11" s="114">
        <v>9774.7999999999993</v>
      </c>
      <c r="D11" s="114">
        <v>8000</v>
      </c>
      <c r="E11" s="114">
        <v>8000</v>
      </c>
      <c r="F11" s="81">
        <v>10088.290000000001</v>
      </c>
      <c r="G11" s="209">
        <f t="shared" si="0"/>
        <v>103.20712444244384</v>
      </c>
      <c r="H11" s="209">
        <f t="shared" si="1"/>
        <v>126.10362500000001</v>
      </c>
    </row>
    <row r="12" spans="2:8" ht="24.75" customHeight="1" x14ac:dyDescent="0.25">
      <c r="B12" s="146" t="s">
        <v>148</v>
      </c>
      <c r="C12" s="114">
        <v>173334.53</v>
      </c>
      <c r="D12" s="114">
        <v>176900</v>
      </c>
      <c r="E12" s="203">
        <v>176900</v>
      </c>
      <c r="F12" s="81">
        <v>185840.4</v>
      </c>
      <c r="G12" s="209">
        <f t="shared" si="0"/>
        <v>107.21487518961166</v>
      </c>
      <c r="H12" s="209">
        <f t="shared" si="1"/>
        <v>105.05392877331825</v>
      </c>
    </row>
    <row r="13" spans="2:8" ht="25.5" customHeight="1" x14ac:dyDescent="0.25">
      <c r="B13" s="147" t="s">
        <v>149</v>
      </c>
      <c r="C13" s="114">
        <v>7597.05</v>
      </c>
      <c r="D13" s="114">
        <v>0</v>
      </c>
      <c r="E13" s="203">
        <v>0</v>
      </c>
      <c r="F13" s="81">
        <v>0</v>
      </c>
      <c r="G13" s="209">
        <f t="shared" si="0"/>
        <v>0</v>
      </c>
      <c r="H13" s="209">
        <v>0</v>
      </c>
    </row>
    <row r="14" spans="2:8" ht="19.5" customHeight="1" x14ac:dyDescent="0.25">
      <c r="B14" s="146" t="s">
        <v>150</v>
      </c>
      <c r="C14" s="114">
        <v>8682.0499999999993</v>
      </c>
      <c r="D14" s="114">
        <v>18000</v>
      </c>
      <c r="E14" s="203">
        <v>18000</v>
      </c>
      <c r="F14" s="81">
        <v>21159.75</v>
      </c>
      <c r="G14" s="209">
        <f t="shared" si="0"/>
        <v>243.71836144689331</v>
      </c>
      <c r="H14" s="209">
        <f t="shared" si="1"/>
        <v>117.55416666666667</v>
      </c>
    </row>
    <row r="15" spans="2:8" ht="24" customHeight="1" x14ac:dyDescent="0.25">
      <c r="B15" s="147" t="s">
        <v>151</v>
      </c>
      <c r="C15" s="114">
        <v>47112.31</v>
      </c>
      <c r="D15" s="114">
        <v>24468.47</v>
      </c>
      <c r="E15" s="203">
        <v>24468.47</v>
      </c>
      <c r="F15" s="81">
        <v>24468.47</v>
      </c>
      <c r="G15" s="209">
        <f t="shared" si="0"/>
        <v>51.936468409211948</v>
      </c>
      <c r="H15" s="209">
        <f t="shared" si="1"/>
        <v>100</v>
      </c>
    </row>
    <row r="16" spans="2:8" ht="27.75" customHeight="1" x14ac:dyDescent="0.25">
      <c r="B16" s="4" t="s">
        <v>25</v>
      </c>
      <c r="C16" s="114">
        <f>SUM(C17:C20)</f>
        <v>1636938.25</v>
      </c>
      <c r="D16" s="114">
        <f t="shared" ref="D16:F16" si="2">SUM(D17:D20)</f>
        <v>1796839</v>
      </c>
      <c r="E16" s="114">
        <f t="shared" si="2"/>
        <v>1796839</v>
      </c>
      <c r="F16" s="114">
        <f t="shared" si="2"/>
        <v>1833099.03</v>
      </c>
      <c r="G16" s="209">
        <f t="shared" ref="G16:G20" si="3">F16/C16*100</f>
        <v>111.98339521970362</v>
      </c>
      <c r="H16" s="209">
        <f t="shared" ref="H16:H20" si="4">F16/E16*100</f>
        <v>102.01798992564164</v>
      </c>
    </row>
    <row r="17" spans="2:8" ht="27.75" customHeight="1" x14ac:dyDescent="0.25">
      <c r="B17" s="144" t="s">
        <v>152</v>
      </c>
      <c r="C17" s="114">
        <v>1015859.04</v>
      </c>
      <c r="D17" s="114">
        <v>1290339</v>
      </c>
      <c r="E17" s="114">
        <v>1290339</v>
      </c>
      <c r="F17" s="81">
        <v>1266492.3899999999</v>
      </c>
      <c r="G17" s="209">
        <f t="shared" si="3"/>
        <v>124.6720598164879</v>
      </c>
      <c r="H17" s="209">
        <f t="shared" si="4"/>
        <v>98.15191124192944</v>
      </c>
    </row>
    <row r="18" spans="2:8" ht="24" customHeight="1" x14ac:dyDescent="0.25">
      <c r="B18" s="144" t="s">
        <v>153</v>
      </c>
      <c r="C18" s="114">
        <v>265149.48</v>
      </c>
      <c r="D18" s="114">
        <v>270500</v>
      </c>
      <c r="E18" s="114">
        <v>270500</v>
      </c>
      <c r="F18" s="81">
        <v>277593.34000000003</v>
      </c>
      <c r="G18" s="209">
        <f t="shared" si="3"/>
        <v>104.69314893621518</v>
      </c>
      <c r="H18" s="209">
        <f t="shared" si="4"/>
        <v>102.62230683918669</v>
      </c>
    </row>
    <row r="19" spans="2:8" ht="26.25" customHeight="1" x14ac:dyDescent="0.25">
      <c r="B19" s="144" t="s">
        <v>154</v>
      </c>
      <c r="C19" s="114">
        <v>6338.74</v>
      </c>
      <c r="D19" s="114">
        <v>4000</v>
      </c>
      <c r="E19" s="114">
        <v>4000</v>
      </c>
      <c r="F19" s="81">
        <v>885.53</v>
      </c>
      <c r="G19" s="209">
        <f t="shared" si="3"/>
        <v>13.970126555119789</v>
      </c>
      <c r="H19" s="209">
        <f t="shared" si="4"/>
        <v>22.138249999999999</v>
      </c>
    </row>
    <row r="20" spans="2:8" ht="27.75" customHeight="1" x14ac:dyDescent="0.25">
      <c r="B20" s="144" t="s">
        <v>155</v>
      </c>
      <c r="C20" s="114">
        <v>349590.99</v>
      </c>
      <c r="D20" s="114">
        <v>232000</v>
      </c>
      <c r="E20" s="114">
        <v>232000</v>
      </c>
      <c r="F20" s="81">
        <v>288127.77</v>
      </c>
      <c r="G20" s="209">
        <f t="shared" si="3"/>
        <v>82.418534299182028</v>
      </c>
      <c r="H20" s="209">
        <f t="shared" si="4"/>
        <v>124.19300431034483</v>
      </c>
    </row>
    <row r="21" spans="2:8" x14ac:dyDescent="0.25">
      <c r="B21" s="145"/>
      <c r="C21" s="57"/>
      <c r="D21" s="57"/>
      <c r="E21" s="57"/>
      <c r="F21" s="58"/>
      <c r="G21" s="58"/>
      <c r="H21" s="58"/>
    </row>
  </sheetData>
  <mergeCells count="2">
    <mergeCell ref="B2:H2"/>
    <mergeCell ref="B3:H3"/>
  </mergeCells>
  <pageMargins left="0.7" right="0.7" top="0.75" bottom="0.75" header="0.3" footer="0.3"/>
  <pageSetup paperSize="9"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19"/>
  <sheetViews>
    <sheetView topLeftCell="A101" workbookViewId="0">
      <selection activeCell="C122" sqref="C12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6.7109375" customWidth="1"/>
    <col min="4" max="4" width="30" customWidth="1"/>
    <col min="5" max="5" width="14.28515625" customWidth="1"/>
    <col min="6" max="6" width="13.5703125" customWidth="1"/>
    <col min="7" max="7" width="16.7109375" customWidth="1"/>
    <col min="8" max="8" width="11.140625" customWidth="1"/>
  </cols>
  <sheetData>
    <row r="1" spans="1:8" ht="18" x14ac:dyDescent="0.25">
      <c r="A1" s="12"/>
      <c r="B1" s="12"/>
      <c r="C1" s="12"/>
      <c r="D1" s="12"/>
      <c r="E1" s="12"/>
      <c r="F1" s="12"/>
      <c r="G1" s="12"/>
      <c r="H1" s="3"/>
    </row>
    <row r="2" spans="1:8" ht="15.75" customHeight="1" x14ac:dyDescent="0.25">
      <c r="A2" s="249" t="s">
        <v>7</v>
      </c>
      <c r="B2" s="249"/>
      <c r="C2" s="249"/>
      <c r="D2" s="249"/>
      <c r="E2" s="249"/>
      <c r="F2" s="249"/>
      <c r="G2" s="249"/>
      <c r="H2" s="249"/>
    </row>
    <row r="3" spans="1:8" ht="18" x14ac:dyDescent="0.25">
      <c r="A3" s="12"/>
      <c r="B3" s="12"/>
      <c r="C3" s="12"/>
      <c r="D3" s="12"/>
      <c r="E3" s="12"/>
      <c r="F3" s="12"/>
      <c r="G3" s="12"/>
      <c r="H3" s="3"/>
    </row>
    <row r="4" spans="1:8" ht="15.75" x14ac:dyDescent="0.25">
      <c r="A4" s="252" t="s">
        <v>42</v>
      </c>
      <c r="B4" s="252"/>
      <c r="C4" s="252"/>
      <c r="D4" s="252"/>
      <c r="E4" s="252"/>
      <c r="F4" s="252"/>
      <c r="G4" s="252"/>
      <c r="H4" s="252"/>
    </row>
    <row r="5" spans="1:8" ht="18" x14ac:dyDescent="0.25">
      <c r="A5" s="12"/>
      <c r="B5" s="12"/>
      <c r="C5" s="12"/>
      <c r="D5" s="12"/>
      <c r="E5" s="12"/>
      <c r="F5" s="12"/>
      <c r="G5" s="12"/>
      <c r="H5" s="3"/>
    </row>
    <row r="6" spans="1:8" ht="38.25" x14ac:dyDescent="0.25">
      <c r="A6" s="253" t="s">
        <v>5</v>
      </c>
      <c r="B6" s="254"/>
      <c r="C6" s="254"/>
      <c r="D6" s="255"/>
      <c r="E6" s="149" t="s">
        <v>210</v>
      </c>
      <c r="F6" s="149" t="s">
        <v>211</v>
      </c>
      <c r="G6" s="149" t="s">
        <v>221</v>
      </c>
      <c r="H6" s="149" t="s">
        <v>28</v>
      </c>
    </row>
    <row r="7" spans="1:8" x14ac:dyDescent="0.25">
      <c r="A7" s="150"/>
      <c r="B7" s="151"/>
      <c r="C7" s="148" t="s">
        <v>158</v>
      </c>
      <c r="D7" s="152" t="s">
        <v>130</v>
      </c>
      <c r="E7" s="149"/>
      <c r="F7" s="149"/>
      <c r="G7" s="149"/>
      <c r="H7" s="149"/>
    </row>
    <row r="8" spans="1:8" x14ac:dyDescent="0.25">
      <c r="A8" s="256">
        <v>1</v>
      </c>
      <c r="B8" s="257"/>
      <c r="C8" s="257"/>
      <c r="D8" s="258"/>
      <c r="E8" s="28">
        <v>2</v>
      </c>
      <c r="F8" s="28">
        <v>3</v>
      </c>
      <c r="G8" s="28">
        <v>4</v>
      </c>
      <c r="H8" s="28" t="s">
        <v>27</v>
      </c>
    </row>
    <row r="9" spans="1:8" x14ac:dyDescent="0.25">
      <c r="A9" s="259" t="s">
        <v>159</v>
      </c>
      <c r="B9" s="260"/>
      <c r="C9" s="261"/>
      <c r="D9" s="153" t="s">
        <v>160</v>
      </c>
      <c r="E9" s="154">
        <f>E10+E25+E48+E52+E83+E92+E105</f>
        <v>1821307.47</v>
      </c>
      <c r="F9" s="154">
        <f>F10+F25+F48+F52+F83+F92+F105</f>
        <v>1821307.47</v>
      </c>
      <c r="G9" s="154">
        <f>G10+G25+G48+G52+G83+G92+G105</f>
        <v>1833099.03</v>
      </c>
      <c r="H9" s="48">
        <f t="shared" ref="H9:H45" si="0">G9/F9*100</f>
        <v>100.64742280994435</v>
      </c>
    </row>
    <row r="10" spans="1:8" x14ac:dyDescent="0.25">
      <c r="A10" s="262" t="s">
        <v>206</v>
      </c>
      <c r="B10" s="263"/>
      <c r="C10" s="264"/>
      <c r="D10" s="155" t="s">
        <v>161</v>
      </c>
      <c r="E10" s="156">
        <f>SUM(E11+E15+E21)</f>
        <v>1424939</v>
      </c>
      <c r="F10" s="156">
        <f t="shared" ref="F10:G10" si="1">SUM(F11+F15+F21)</f>
        <v>1424939</v>
      </c>
      <c r="G10" s="156">
        <f t="shared" si="1"/>
        <v>1391158.22</v>
      </c>
      <c r="H10" s="48">
        <f t="shared" si="0"/>
        <v>97.629317465519577</v>
      </c>
    </row>
    <row r="11" spans="1:8" x14ac:dyDescent="0.25">
      <c r="A11" s="259" t="s">
        <v>162</v>
      </c>
      <c r="B11" s="260"/>
      <c r="C11" s="261"/>
      <c r="D11" s="157" t="s">
        <v>3</v>
      </c>
      <c r="E11" s="154">
        <f>SUM(E12:E14)</f>
        <v>1257339</v>
      </c>
      <c r="F11" s="154">
        <f>SUM(F12:F14)</f>
        <v>1257339</v>
      </c>
      <c r="G11" s="154">
        <f>SUM(G12:G14)</f>
        <v>1236193.01</v>
      </c>
      <c r="H11" s="76">
        <f t="shared" si="0"/>
        <v>98.318195013437105</v>
      </c>
    </row>
    <row r="12" spans="1:8" x14ac:dyDescent="0.25">
      <c r="A12" s="158"/>
      <c r="B12" s="159"/>
      <c r="C12" s="160">
        <v>3111</v>
      </c>
      <c r="D12" s="161" t="s">
        <v>163</v>
      </c>
      <c r="E12" s="162">
        <v>971545</v>
      </c>
      <c r="F12" s="162">
        <v>971545</v>
      </c>
      <c r="G12" s="114">
        <v>960537.84</v>
      </c>
      <c r="H12" s="57"/>
    </row>
    <row r="13" spans="1:8" x14ac:dyDescent="0.25">
      <c r="A13" s="158"/>
      <c r="B13" s="159"/>
      <c r="C13" s="160">
        <v>3121</v>
      </c>
      <c r="D13" s="161" t="s">
        <v>164</v>
      </c>
      <c r="E13" s="162">
        <v>126200</v>
      </c>
      <c r="F13" s="162">
        <v>126200</v>
      </c>
      <c r="G13" s="114">
        <v>119413.12</v>
      </c>
      <c r="H13" s="57"/>
    </row>
    <row r="14" spans="1:8" ht="25.5" x14ac:dyDescent="0.25">
      <c r="A14" s="158"/>
      <c r="B14" s="159"/>
      <c r="C14" s="160">
        <v>3132</v>
      </c>
      <c r="D14" s="161" t="s">
        <v>91</v>
      </c>
      <c r="E14" s="162">
        <v>159594</v>
      </c>
      <c r="F14" s="162">
        <v>159594</v>
      </c>
      <c r="G14" s="114">
        <v>156242.04999999999</v>
      </c>
      <c r="H14" s="57"/>
    </row>
    <row r="15" spans="1:8" x14ac:dyDescent="0.25">
      <c r="A15" s="259" t="s">
        <v>165</v>
      </c>
      <c r="B15" s="260"/>
      <c r="C15" s="261"/>
      <c r="D15" s="153" t="s">
        <v>9</v>
      </c>
      <c r="E15" s="154">
        <f>SUM(E16:E20)</f>
        <v>74600</v>
      </c>
      <c r="F15" s="154">
        <f>SUM(F16:F20)</f>
        <v>74600</v>
      </c>
      <c r="G15" s="154">
        <f>SUM(G16:G20)</f>
        <v>73700.209999999992</v>
      </c>
      <c r="H15" s="76">
        <f t="shared" si="0"/>
        <v>98.793847184986589</v>
      </c>
    </row>
    <row r="16" spans="1:8" x14ac:dyDescent="0.25">
      <c r="A16" s="158"/>
      <c r="B16" s="159"/>
      <c r="C16" s="160">
        <v>3212</v>
      </c>
      <c r="D16" s="161" t="s">
        <v>166</v>
      </c>
      <c r="E16" s="162">
        <v>26500</v>
      </c>
      <c r="F16" s="162">
        <v>26500</v>
      </c>
      <c r="G16" s="162">
        <v>26486.92</v>
      </c>
      <c r="H16" s="76"/>
    </row>
    <row r="17" spans="1:8" x14ac:dyDescent="0.25">
      <c r="A17" s="158"/>
      <c r="B17" s="159"/>
      <c r="C17" s="160">
        <v>3221</v>
      </c>
      <c r="D17" s="161" t="s">
        <v>176</v>
      </c>
      <c r="E17" s="162">
        <v>0</v>
      </c>
      <c r="F17" s="162">
        <v>0</v>
      </c>
      <c r="G17" s="162">
        <v>0</v>
      </c>
      <c r="H17" s="76"/>
    </row>
    <row r="18" spans="1:8" ht="15.75" customHeight="1" x14ac:dyDescent="0.25">
      <c r="A18" s="158"/>
      <c r="B18" s="159"/>
      <c r="C18" s="160">
        <v>3223</v>
      </c>
      <c r="D18" s="161" t="s">
        <v>96</v>
      </c>
      <c r="E18" s="162">
        <v>37000</v>
      </c>
      <c r="F18" s="162">
        <v>37000</v>
      </c>
      <c r="G18" s="114">
        <v>36831.25</v>
      </c>
      <c r="H18" s="57"/>
    </row>
    <row r="19" spans="1:8" ht="18.75" customHeight="1" x14ac:dyDescent="0.25">
      <c r="A19" s="158"/>
      <c r="B19" s="159"/>
      <c r="C19" s="160">
        <v>3224</v>
      </c>
      <c r="D19" s="161" t="s">
        <v>177</v>
      </c>
      <c r="E19" s="162">
        <v>7000</v>
      </c>
      <c r="F19" s="162">
        <v>7000</v>
      </c>
      <c r="G19" s="114">
        <v>6849.4</v>
      </c>
      <c r="H19" s="57"/>
    </row>
    <row r="20" spans="1:8" ht="15.75" customHeight="1" x14ac:dyDescent="0.25">
      <c r="A20" s="158"/>
      <c r="B20" s="159"/>
      <c r="C20" s="160">
        <v>3291</v>
      </c>
      <c r="D20" s="161" t="s">
        <v>167</v>
      </c>
      <c r="E20" s="162">
        <v>4100</v>
      </c>
      <c r="F20" s="114">
        <v>4100</v>
      </c>
      <c r="G20" s="114">
        <v>3532.64</v>
      </c>
      <c r="H20" s="57"/>
    </row>
    <row r="21" spans="1:8" x14ac:dyDescent="0.25">
      <c r="A21" s="259" t="s">
        <v>168</v>
      </c>
      <c r="B21" s="260"/>
      <c r="C21" s="261"/>
      <c r="D21" s="153" t="s">
        <v>169</v>
      </c>
      <c r="E21" s="154">
        <f>SUM(E22:E24)</f>
        <v>93000</v>
      </c>
      <c r="F21" s="154">
        <f>SUM(F22:F24)</f>
        <v>93000</v>
      </c>
      <c r="G21" s="154">
        <f>SUM(G22:G24)</f>
        <v>81265</v>
      </c>
      <c r="H21" s="76">
        <f t="shared" si="0"/>
        <v>87.381720430107521</v>
      </c>
    </row>
    <row r="22" spans="1:8" x14ac:dyDescent="0.25">
      <c r="A22" s="181"/>
      <c r="B22" s="182"/>
      <c r="C22" s="160">
        <v>4221</v>
      </c>
      <c r="D22" s="160" t="s">
        <v>124</v>
      </c>
      <c r="E22" s="162">
        <v>6000</v>
      </c>
      <c r="F22" s="162">
        <v>6000</v>
      </c>
      <c r="G22" s="162">
        <v>5365</v>
      </c>
      <c r="H22" s="76"/>
    </row>
    <row r="23" spans="1:8" x14ac:dyDescent="0.25">
      <c r="A23" s="163"/>
      <c r="B23" s="165"/>
      <c r="C23" s="160">
        <v>4231</v>
      </c>
      <c r="D23" s="160" t="s">
        <v>197</v>
      </c>
      <c r="E23" s="162">
        <v>30000</v>
      </c>
      <c r="F23" s="162">
        <v>30000</v>
      </c>
      <c r="G23" s="162">
        <v>18900</v>
      </c>
      <c r="H23" s="76"/>
    </row>
    <row r="24" spans="1:8" x14ac:dyDescent="0.25">
      <c r="A24" s="158"/>
      <c r="B24" s="159"/>
      <c r="C24" s="160">
        <v>4241</v>
      </c>
      <c r="D24" s="160" t="s">
        <v>170</v>
      </c>
      <c r="E24" s="162">
        <v>57000</v>
      </c>
      <c r="F24" s="162">
        <v>57000</v>
      </c>
      <c r="G24" s="162">
        <v>57000</v>
      </c>
      <c r="H24" s="57"/>
    </row>
    <row r="25" spans="1:8" ht="25.5" x14ac:dyDescent="0.25">
      <c r="A25" s="262" t="s">
        <v>205</v>
      </c>
      <c r="B25" s="263"/>
      <c r="C25" s="264"/>
      <c r="D25" s="155" t="s">
        <v>171</v>
      </c>
      <c r="E25" s="156">
        <f>SUM(E26+E30+E45)</f>
        <v>169000</v>
      </c>
      <c r="F25" s="156">
        <f>SUM(F26+F30+F45)</f>
        <v>169000</v>
      </c>
      <c r="G25" s="156">
        <f>SUM(G26+G30+G45)</f>
        <v>218342.47999999998</v>
      </c>
      <c r="H25" s="48">
        <f t="shared" si="0"/>
        <v>129.19673372781065</v>
      </c>
    </row>
    <row r="26" spans="1:8" x14ac:dyDescent="0.25">
      <c r="A26" s="259" t="s">
        <v>172</v>
      </c>
      <c r="B26" s="260"/>
      <c r="C26" s="261"/>
      <c r="D26" s="157" t="s">
        <v>3</v>
      </c>
      <c r="E26" s="154">
        <f>SUM(E27:E29)</f>
        <v>33000</v>
      </c>
      <c r="F26" s="154">
        <f t="shared" ref="F26:G26" si="2">SUM(F27:F29)</f>
        <v>33000</v>
      </c>
      <c r="G26" s="154">
        <f t="shared" si="2"/>
        <v>30299.38</v>
      </c>
      <c r="H26" s="76">
        <f t="shared" si="0"/>
        <v>91.816303030303033</v>
      </c>
    </row>
    <row r="27" spans="1:8" x14ac:dyDescent="0.25">
      <c r="A27" s="158"/>
      <c r="B27" s="159"/>
      <c r="C27" s="160">
        <v>3111</v>
      </c>
      <c r="D27" s="161" t="s">
        <v>163</v>
      </c>
      <c r="E27" s="162">
        <v>27400</v>
      </c>
      <c r="F27" s="114">
        <v>27400</v>
      </c>
      <c r="G27" s="114">
        <v>25843.65</v>
      </c>
      <c r="H27" s="76"/>
    </row>
    <row r="28" spans="1:8" x14ac:dyDescent="0.25">
      <c r="A28" s="158"/>
      <c r="B28" s="159"/>
      <c r="C28" s="160">
        <v>3121</v>
      </c>
      <c r="D28" s="161" t="s">
        <v>164</v>
      </c>
      <c r="E28" s="162">
        <v>1000</v>
      </c>
      <c r="F28" s="114">
        <v>1000</v>
      </c>
      <c r="G28" s="114">
        <v>300</v>
      </c>
      <c r="H28" s="76"/>
    </row>
    <row r="29" spans="1:8" ht="25.5" x14ac:dyDescent="0.25">
      <c r="A29" s="158"/>
      <c r="B29" s="159"/>
      <c r="C29" s="160">
        <v>3132</v>
      </c>
      <c r="D29" s="161" t="s">
        <v>91</v>
      </c>
      <c r="E29" s="162">
        <v>4600</v>
      </c>
      <c r="F29" s="114">
        <v>4600</v>
      </c>
      <c r="G29" s="115">
        <v>4155.7299999999996</v>
      </c>
      <c r="H29" s="76"/>
    </row>
    <row r="30" spans="1:8" x14ac:dyDescent="0.25">
      <c r="A30" s="259" t="s">
        <v>173</v>
      </c>
      <c r="B30" s="260"/>
      <c r="C30" s="261"/>
      <c r="D30" s="153" t="s">
        <v>9</v>
      </c>
      <c r="E30" s="154">
        <f>SUM(E31:E44)</f>
        <v>12000</v>
      </c>
      <c r="F30" s="154">
        <f>SUM(F31:F44)</f>
        <v>12000</v>
      </c>
      <c r="G30" s="154">
        <f>SUM(G31:G44)</f>
        <v>24758.510000000002</v>
      </c>
      <c r="H30" s="76">
        <f t="shared" si="0"/>
        <v>206.32091666666668</v>
      </c>
    </row>
    <row r="31" spans="1:8" x14ac:dyDescent="0.25">
      <c r="A31" s="158"/>
      <c r="B31" s="159"/>
      <c r="C31" s="160">
        <v>3211</v>
      </c>
      <c r="D31" s="160" t="s">
        <v>174</v>
      </c>
      <c r="E31" s="162">
        <v>1000</v>
      </c>
      <c r="F31" s="162">
        <v>1000</v>
      </c>
      <c r="G31" s="114">
        <v>825.11</v>
      </c>
      <c r="H31" s="76"/>
    </row>
    <row r="32" spans="1:8" x14ac:dyDescent="0.25">
      <c r="A32" s="158"/>
      <c r="B32" s="159"/>
      <c r="C32" s="160">
        <v>3212</v>
      </c>
      <c r="D32" s="160" t="s">
        <v>166</v>
      </c>
      <c r="E32" s="162">
        <v>500</v>
      </c>
      <c r="F32" s="162">
        <v>500</v>
      </c>
      <c r="G32" s="114">
        <v>458.11</v>
      </c>
      <c r="H32" s="76"/>
    </row>
    <row r="33" spans="1:8" x14ac:dyDescent="0.25">
      <c r="A33" s="158"/>
      <c r="B33" s="159"/>
      <c r="C33" s="160">
        <v>3213</v>
      </c>
      <c r="D33" s="160" t="s">
        <v>175</v>
      </c>
      <c r="E33" s="162">
        <v>800</v>
      </c>
      <c r="F33" s="162">
        <v>800</v>
      </c>
      <c r="G33" s="114">
        <v>711.02</v>
      </c>
      <c r="H33" s="76"/>
    </row>
    <row r="34" spans="1:8" x14ac:dyDescent="0.25">
      <c r="A34" s="158"/>
      <c r="B34" s="159"/>
      <c r="C34" s="160">
        <v>3221</v>
      </c>
      <c r="D34" s="160" t="s">
        <v>176</v>
      </c>
      <c r="E34" s="162">
        <v>1000</v>
      </c>
      <c r="F34" s="162">
        <v>1000</v>
      </c>
      <c r="G34" s="114">
        <v>1083.98</v>
      </c>
      <c r="H34" s="76"/>
    </row>
    <row r="35" spans="1:8" x14ac:dyDescent="0.25">
      <c r="A35" s="158"/>
      <c r="B35" s="159"/>
      <c r="C35" s="160">
        <v>3223</v>
      </c>
      <c r="D35" s="160" t="s">
        <v>96</v>
      </c>
      <c r="E35" s="162">
        <v>1000</v>
      </c>
      <c r="F35" s="162">
        <v>1000</v>
      </c>
      <c r="G35" s="114">
        <v>1000</v>
      </c>
      <c r="H35" s="76"/>
    </row>
    <row r="36" spans="1:8" ht="25.5" x14ac:dyDescent="0.25">
      <c r="A36" s="158"/>
      <c r="B36" s="159"/>
      <c r="C36" s="160">
        <v>3224</v>
      </c>
      <c r="D36" s="160" t="s">
        <v>177</v>
      </c>
      <c r="E36" s="162">
        <v>200</v>
      </c>
      <c r="F36" s="162">
        <v>200</v>
      </c>
      <c r="G36" s="114">
        <v>3895.3</v>
      </c>
      <c r="H36" s="76"/>
    </row>
    <row r="37" spans="1:8" x14ac:dyDescent="0.25">
      <c r="A37" s="158"/>
      <c r="B37" s="159"/>
      <c r="C37" s="160">
        <v>3231</v>
      </c>
      <c r="D37" s="160" t="s">
        <v>178</v>
      </c>
      <c r="E37" s="162">
        <v>400</v>
      </c>
      <c r="F37" s="162">
        <v>400</v>
      </c>
      <c r="G37" s="114">
        <v>400</v>
      </c>
      <c r="H37" s="76"/>
    </row>
    <row r="38" spans="1:8" x14ac:dyDescent="0.25">
      <c r="A38" s="158"/>
      <c r="B38" s="159"/>
      <c r="C38" s="160">
        <v>3232</v>
      </c>
      <c r="D38" s="160" t="s">
        <v>198</v>
      </c>
      <c r="E38" s="162">
        <v>2700</v>
      </c>
      <c r="F38" s="162">
        <v>2700</v>
      </c>
      <c r="G38" s="114">
        <v>10500</v>
      </c>
      <c r="H38" s="76"/>
    </row>
    <row r="39" spans="1:8" x14ac:dyDescent="0.25">
      <c r="A39" s="158"/>
      <c r="B39" s="159"/>
      <c r="C39" s="160">
        <v>3233</v>
      </c>
      <c r="D39" s="160" t="s">
        <v>179</v>
      </c>
      <c r="E39" s="162">
        <v>1000</v>
      </c>
      <c r="F39" s="162">
        <v>1000</v>
      </c>
      <c r="G39" s="114">
        <v>1104.68</v>
      </c>
      <c r="H39" s="76"/>
    </row>
    <row r="40" spans="1:8" x14ac:dyDescent="0.25">
      <c r="A40" s="158"/>
      <c r="B40" s="159"/>
      <c r="C40" s="160">
        <v>3237</v>
      </c>
      <c r="D40" s="160" t="s">
        <v>180</v>
      </c>
      <c r="E40" s="162">
        <v>2200</v>
      </c>
      <c r="F40" s="162">
        <v>2200</v>
      </c>
      <c r="G40" s="114">
        <v>4780.3100000000004</v>
      </c>
      <c r="H40" s="76"/>
    </row>
    <row r="41" spans="1:8" x14ac:dyDescent="0.25">
      <c r="A41" s="158"/>
      <c r="B41" s="159"/>
      <c r="C41" s="160">
        <v>3239</v>
      </c>
      <c r="D41" s="160" t="s">
        <v>109</v>
      </c>
      <c r="E41" s="162">
        <v>1000</v>
      </c>
      <c r="F41" s="162">
        <v>1000</v>
      </c>
      <c r="G41" s="114">
        <v>0</v>
      </c>
      <c r="H41" s="76"/>
    </row>
    <row r="42" spans="1:8" ht="25.5" x14ac:dyDescent="0.25">
      <c r="A42" s="158"/>
      <c r="B42" s="159"/>
      <c r="C42" s="160">
        <v>3241</v>
      </c>
      <c r="D42" s="160" t="s">
        <v>185</v>
      </c>
      <c r="E42" s="162">
        <v>100</v>
      </c>
      <c r="F42" s="162">
        <v>100</v>
      </c>
      <c r="G42" s="162">
        <v>0</v>
      </c>
      <c r="H42" s="76"/>
    </row>
    <row r="43" spans="1:8" x14ac:dyDescent="0.25">
      <c r="A43" s="158"/>
      <c r="B43" s="166"/>
      <c r="C43" s="160">
        <v>3292</v>
      </c>
      <c r="D43" s="160" t="s">
        <v>187</v>
      </c>
      <c r="E43" s="162">
        <v>0</v>
      </c>
      <c r="F43" s="162">
        <v>0</v>
      </c>
      <c r="G43" s="162">
        <v>0</v>
      </c>
      <c r="H43" s="76"/>
    </row>
    <row r="44" spans="1:8" x14ac:dyDescent="0.25">
      <c r="A44" s="158"/>
      <c r="B44" s="159"/>
      <c r="C44" s="160">
        <v>3293</v>
      </c>
      <c r="D44" s="160" t="s">
        <v>188</v>
      </c>
      <c r="E44" s="162">
        <v>100</v>
      </c>
      <c r="F44" s="162">
        <v>100</v>
      </c>
      <c r="G44" s="162">
        <v>0</v>
      </c>
      <c r="H44" s="76"/>
    </row>
    <row r="45" spans="1:8" x14ac:dyDescent="0.25">
      <c r="A45" s="259" t="s">
        <v>168</v>
      </c>
      <c r="B45" s="260"/>
      <c r="C45" s="261"/>
      <c r="D45" s="153" t="s">
        <v>169</v>
      </c>
      <c r="E45" s="154">
        <f>SUM(E46:E47)</f>
        <v>124000</v>
      </c>
      <c r="F45" s="154">
        <f t="shared" ref="F45:G45" si="3">SUM(F46:F47)</f>
        <v>124000</v>
      </c>
      <c r="G45" s="154">
        <f t="shared" si="3"/>
        <v>163284.59</v>
      </c>
      <c r="H45" s="76">
        <f t="shared" si="0"/>
        <v>131.68112096774195</v>
      </c>
    </row>
    <row r="46" spans="1:8" x14ac:dyDescent="0.25">
      <c r="A46" s="163"/>
      <c r="B46" s="159"/>
      <c r="C46" s="160">
        <v>4221</v>
      </c>
      <c r="D46" s="160" t="s">
        <v>124</v>
      </c>
      <c r="E46" s="162">
        <v>2800</v>
      </c>
      <c r="F46" s="162">
        <v>2800</v>
      </c>
      <c r="G46" s="162">
        <v>2800</v>
      </c>
      <c r="H46" s="57"/>
    </row>
    <row r="47" spans="1:8" x14ac:dyDescent="0.25">
      <c r="A47" s="163"/>
      <c r="B47" s="159"/>
      <c r="C47" s="160">
        <v>4241</v>
      </c>
      <c r="D47" s="160" t="s">
        <v>170</v>
      </c>
      <c r="E47" s="162">
        <v>121200</v>
      </c>
      <c r="F47" s="162">
        <v>121200</v>
      </c>
      <c r="G47" s="162">
        <v>160484.59</v>
      </c>
      <c r="H47" s="57"/>
    </row>
    <row r="48" spans="1:8" x14ac:dyDescent="0.25">
      <c r="A48" s="262" t="s">
        <v>204</v>
      </c>
      <c r="B48" s="263"/>
      <c r="C48" s="264"/>
      <c r="D48" s="155" t="s">
        <v>181</v>
      </c>
      <c r="E48" s="156">
        <f>SUM(E49)</f>
        <v>8000</v>
      </c>
      <c r="F48" s="156">
        <f>E48</f>
        <v>8000</v>
      </c>
      <c r="G48" s="156">
        <f t="shared" ref="G48" si="4">SUM(G49)</f>
        <v>10088.290000000001</v>
      </c>
      <c r="H48" s="48">
        <f t="shared" ref="H48:H54" si="5">G48/F48*100</f>
        <v>126.10362500000001</v>
      </c>
    </row>
    <row r="49" spans="1:8" x14ac:dyDescent="0.25">
      <c r="A49" s="259" t="s">
        <v>173</v>
      </c>
      <c r="B49" s="260"/>
      <c r="C49" s="261"/>
      <c r="D49" s="153" t="s">
        <v>9</v>
      </c>
      <c r="E49" s="154">
        <f>SUM(E50:E51)</f>
        <v>8000</v>
      </c>
      <c r="F49" s="154">
        <f>SUM(F50:F51)</f>
        <v>8000</v>
      </c>
      <c r="G49" s="154">
        <f>SUM(G50:G51)</f>
        <v>10088.290000000001</v>
      </c>
      <c r="H49" s="76">
        <f t="shared" si="5"/>
        <v>126.10362500000001</v>
      </c>
    </row>
    <row r="50" spans="1:8" x14ac:dyDescent="0.25">
      <c r="A50" s="163"/>
      <c r="B50" s="165"/>
      <c r="C50" s="160">
        <v>3221</v>
      </c>
      <c r="D50" s="160" t="s">
        <v>176</v>
      </c>
      <c r="E50" s="162">
        <v>8000</v>
      </c>
      <c r="F50" s="162">
        <v>8000</v>
      </c>
      <c r="G50" s="162">
        <v>10088.290000000001</v>
      </c>
      <c r="H50" s="57"/>
    </row>
    <row r="51" spans="1:8" x14ac:dyDescent="0.25">
      <c r="A51" s="158"/>
      <c r="B51" s="159"/>
      <c r="C51" s="160">
        <v>3223</v>
      </c>
      <c r="D51" s="160" t="s">
        <v>96</v>
      </c>
      <c r="E51" s="162">
        <v>0</v>
      </c>
      <c r="F51" s="162">
        <v>0</v>
      </c>
      <c r="G51" s="162">
        <v>0</v>
      </c>
      <c r="H51" s="57"/>
    </row>
    <row r="52" spans="1:8" x14ac:dyDescent="0.25">
      <c r="A52" s="262" t="s">
        <v>203</v>
      </c>
      <c r="B52" s="263"/>
      <c r="C52" s="264"/>
      <c r="D52" s="164" t="s">
        <v>182</v>
      </c>
      <c r="E52" s="156">
        <f>SUM(E53+E54+E79)</f>
        <v>176900</v>
      </c>
      <c r="F52" s="156">
        <f t="shared" ref="F52:G52" si="6">SUM(F53+F54+F79)</f>
        <v>176900</v>
      </c>
      <c r="G52" s="156">
        <f t="shared" si="6"/>
        <v>167881.81999999998</v>
      </c>
      <c r="H52" s="48">
        <f t="shared" si="5"/>
        <v>94.902102882984735</v>
      </c>
    </row>
    <row r="53" spans="1:8" x14ac:dyDescent="0.25">
      <c r="A53" s="259" t="s">
        <v>172</v>
      </c>
      <c r="B53" s="260"/>
      <c r="C53" s="261"/>
      <c r="D53" s="157" t="s">
        <v>3</v>
      </c>
      <c r="E53" s="154">
        <v>0</v>
      </c>
      <c r="F53" s="116">
        <v>0</v>
      </c>
      <c r="G53" s="116">
        <v>0</v>
      </c>
      <c r="H53" s="76">
        <v>0</v>
      </c>
    </row>
    <row r="54" spans="1:8" x14ac:dyDescent="0.25">
      <c r="A54" s="259" t="s">
        <v>173</v>
      </c>
      <c r="B54" s="260"/>
      <c r="C54" s="261"/>
      <c r="D54" s="153" t="s">
        <v>9</v>
      </c>
      <c r="E54" s="116">
        <f>SUM(E55:E78)</f>
        <v>176900</v>
      </c>
      <c r="F54" s="116">
        <f>SUM(F55:F78)</f>
        <v>176900</v>
      </c>
      <c r="G54" s="116">
        <f>SUM(G55:G78)</f>
        <v>164020.32999999999</v>
      </c>
      <c r="H54" s="76">
        <f t="shared" si="5"/>
        <v>92.71923685698134</v>
      </c>
    </row>
    <row r="55" spans="1:8" x14ac:dyDescent="0.25">
      <c r="A55" s="163"/>
      <c r="B55" s="165"/>
      <c r="C55" s="160">
        <v>3211</v>
      </c>
      <c r="D55" s="160" t="s">
        <v>174</v>
      </c>
      <c r="E55" s="162">
        <v>5000</v>
      </c>
      <c r="F55" s="162">
        <v>5000</v>
      </c>
      <c r="G55" s="114">
        <v>5264.75</v>
      </c>
      <c r="H55" s="76"/>
    </row>
    <row r="56" spans="1:8" x14ac:dyDescent="0.25">
      <c r="A56" s="163"/>
      <c r="B56" s="165"/>
      <c r="C56" s="160">
        <v>3213</v>
      </c>
      <c r="D56" s="160" t="s">
        <v>175</v>
      </c>
      <c r="E56" s="162">
        <v>1500</v>
      </c>
      <c r="F56" s="162">
        <v>1500</v>
      </c>
      <c r="G56" s="114">
        <v>1507.71</v>
      </c>
      <c r="H56" s="76"/>
    </row>
    <row r="57" spans="1:8" x14ac:dyDescent="0.25">
      <c r="A57" s="163"/>
      <c r="B57" s="165"/>
      <c r="C57" s="160">
        <v>3221</v>
      </c>
      <c r="D57" s="160" t="s">
        <v>176</v>
      </c>
      <c r="E57" s="162">
        <v>23000</v>
      </c>
      <c r="F57" s="162">
        <v>23000</v>
      </c>
      <c r="G57" s="114">
        <v>21467.13</v>
      </c>
      <c r="H57" s="76"/>
    </row>
    <row r="58" spans="1:8" x14ac:dyDescent="0.25">
      <c r="A58" s="163"/>
      <c r="B58" s="165"/>
      <c r="C58" s="160">
        <v>3223</v>
      </c>
      <c r="D58" s="160" t="s">
        <v>96</v>
      </c>
      <c r="E58" s="162">
        <v>18000</v>
      </c>
      <c r="F58" s="162">
        <v>18000</v>
      </c>
      <c r="G58" s="114">
        <v>18731.04</v>
      </c>
      <c r="H58" s="76"/>
    </row>
    <row r="59" spans="1:8" ht="25.5" x14ac:dyDescent="0.25">
      <c r="A59" s="163"/>
      <c r="B59" s="165"/>
      <c r="C59" s="160">
        <v>3224</v>
      </c>
      <c r="D59" s="160" t="s">
        <v>177</v>
      </c>
      <c r="E59" s="162">
        <v>10000</v>
      </c>
      <c r="F59" s="162">
        <v>10000</v>
      </c>
      <c r="G59" s="114">
        <v>8305.76</v>
      </c>
      <c r="H59" s="76"/>
    </row>
    <row r="60" spans="1:8" x14ac:dyDescent="0.25">
      <c r="A60" s="163"/>
      <c r="B60" s="165"/>
      <c r="C60" s="160">
        <v>3225</v>
      </c>
      <c r="D60" s="160" t="s">
        <v>183</v>
      </c>
      <c r="E60" s="162">
        <v>1000</v>
      </c>
      <c r="F60" s="162">
        <v>1000</v>
      </c>
      <c r="G60" s="114">
        <v>1008</v>
      </c>
      <c r="H60" s="76"/>
    </row>
    <row r="61" spans="1:8" x14ac:dyDescent="0.25">
      <c r="A61" s="163"/>
      <c r="B61" s="165"/>
      <c r="C61" s="160">
        <v>3227</v>
      </c>
      <c r="D61" s="160" t="s">
        <v>99</v>
      </c>
      <c r="E61" s="162">
        <v>100</v>
      </c>
      <c r="F61" s="162">
        <v>100</v>
      </c>
      <c r="G61" s="114">
        <v>60.79</v>
      </c>
      <c r="H61" s="76"/>
    </row>
    <row r="62" spans="1:8" x14ac:dyDescent="0.25">
      <c r="A62" s="163"/>
      <c r="B62" s="165"/>
      <c r="C62" s="160">
        <v>3231</v>
      </c>
      <c r="D62" s="160" t="s">
        <v>178</v>
      </c>
      <c r="E62" s="162">
        <v>20000</v>
      </c>
      <c r="F62" s="162">
        <v>20000</v>
      </c>
      <c r="G62" s="114">
        <v>19585.09</v>
      </c>
      <c r="H62" s="76"/>
    </row>
    <row r="63" spans="1:8" ht="25.5" x14ac:dyDescent="0.25">
      <c r="A63" s="163"/>
      <c r="B63" s="165"/>
      <c r="C63" s="160">
        <v>3232</v>
      </c>
      <c r="D63" s="160" t="s">
        <v>102</v>
      </c>
      <c r="E63" s="162">
        <v>8000</v>
      </c>
      <c r="F63" s="162">
        <v>8000</v>
      </c>
      <c r="G63" s="114">
        <v>8800.01</v>
      </c>
      <c r="H63" s="76"/>
    </row>
    <row r="64" spans="1:8" x14ac:dyDescent="0.25">
      <c r="A64" s="163"/>
      <c r="B64" s="165"/>
      <c r="C64" s="160">
        <v>3233</v>
      </c>
      <c r="D64" s="160" t="s">
        <v>184</v>
      </c>
      <c r="E64" s="162">
        <v>2000</v>
      </c>
      <c r="F64" s="162">
        <v>2000</v>
      </c>
      <c r="G64" s="114">
        <v>1790.77</v>
      </c>
      <c r="H64" s="76"/>
    </row>
    <row r="65" spans="1:8" x14ac:dyDescent="0.25">
      <c r="A65" s="163"/>
      <c r="B65" s="165"/>
      <c r="C65" s="160">
        <v>3234</v>
      </c>
      <c r="D65" s="160" t="s">
        <v>104</v>
      </c>
      <c r="E65" s="162">
        <v>10000</v>
      </c>
      <c r="F65" s="162">
        <v>10000</v>
      </c>
      <c r="G65" s="114">
        <v>9998.34</v>
      </c>
      <c r="H65" s="76"/>
    </row>
    <row r="66" spans="1:8" x14ac:dyDescent="0.25">
      <c r="A66" s="163"/>
      <c r="B66" s="165"/>
      <c r="C66" s="160">
        <v>3235</v>
      </c>
      <c r="D66" s="160" t="s">
        <v>105</v>
      </c>
      <c r="E66" s="162">
        <v>900</v>
      </c>
      <c r="F66" s="162">
        <v>900</v>
      </c>
      <c r="G66" s="114">
        <v>797.25</v>
      </c>
      <c r="H66" s="76"/>
    </row>
    <row r="67" spans="1:8" x14ac:dyDescent="0.25">
      <c r="A67" s="163"/>
      <c r="B67" s="165"/>
      <c r="C67" s="160">
        <v>3236</v>
      </c>
      <c r="D67" s="160" t="s">
        <v>106</v>
      </c>
      <c r="E67" s="162">
        <v>100</v>
      </c>
      <c r="F67" s="162">
        <v>100</v>
      </c>
      <c r="G67" s="114">
        <v>0</v>
      </c>
      <c r="H67" s="76"/>
    </row>
    <row r="68" spans="1:8" x14ac:dyDescent="0.25">
      <c r="A68" s="163"/>
      <c r="B68" s="165"/>
      <c r="C68" s="160">
        <v>3237</v>
      </c>
      <c r="D68" s="160" t="s">
        <v>180</v>
      </c>
      <c r="E68" s="162">
        <v>20000</v>
      </c>
      <c r="F68" s="162">
        <v>20000</v>
      </c>
      <c r="G68" s="114">
        <v>17836.04</v>
      </c>
      <c r="H68" s="76"/>
    </row>
    <row r="69" spans="1:8" x14ac:dyDescent="0.25">
      <c r="A69" s="163"/>
      <c r="B69" s="165"/>
      <c r="C69" s="160">
        <v>3238</v>
      </c>
      <c r="D69" s="160" t="s">
        <v>108</v>
      </c>
      <c r="E69" s="162">
        <v>17000</v>
      </c>
      <c r="F69" s="162">
        <v>17000</v>
      </c>
      <c r="G69" s="114">
        <v>14066.36</v>
      </c>
      <c r="H69" s="76"/>
    </row>
    <row r="70" spans="1:8" x14ac:dyDescent="0.25">
      <c r="A70" s="163"/>
      <c r="B70" s="165"/>
      <c r="C70" s="160">
        <v>3239</v>
      </c>
      <c r="D70" s="160" t="s">
        <v>109</v>
      </c>
      <c r="E70" s="162">
        <v>16000</v>
      </c>
      <c r="F70" s="162">
        <v>16000</v>
      </c>
      <c r="G70" s="114">
        <v>16658.37</v>
      </c>
      <c r="H70" s="76"/>
    </row>
    <row r="71" spans="1:8" ht="25.5" x14ac:dyDescent="0.25">
      <c r="A71" s="163"/>
      <c r="B71" s="165"/>
      <c r="C71" s="160">
        <v>3241</v>
      </c>
      <c r="D71" s="160" t="s">
        <v>185</v>
      </c>
      <c r="E71" s="162">
        <v>100</v>
      </c>
      <c r="F71" s="162">
        <v>100</v>
      </c>
      <c r="G71" s="114">
        <v>86.5</v>
      </c>
      <c r="H71" s="76"/>
    </row>
    <row r="72" spans="1:8" x14ac:dyDescent="0.25">
      <c r="A72" s="163"/>
      <c r="B72" s="165"/>
      <c r="C72" s="160">
        <v>3291</v>
      </c>
      <c r="D72" s="160" t="s">
        <v>186</v>
      </c>
      <c r="E72" s="162">
        <v>0</v>
      </c>
      <c r="F72" s="162">
        <v>0</v>
      </c>
      <c r="G72" s="114">
        <v>0</v>
      </c>
      <c r="H72" s="76"/>
    </row>
    <row r="73" spans="1:8" x14ac:dyDescent="0.25">
      <c r="A73" s="163"/>
      <c r="B73" s="165"/>
      <c r="C73" s="160">
        <v>3292</v>
      </c>
      <c r="D73" s="160" t="s">
        <v>187</v>
      </c>
      <c r="E73" s="162">
        <v>13000</v>
      </c>
      <c r="F73" s="162">
        <v>13000</v>
      </c>
      <c r="G73" s="114">
        <v>12551.97</v>
      </c>
      <c r="H73" s="76"/>
    </row>
    <row r="74" spans="1:8" x14ac:dyDescent="0.25">
      <c r="A74" s="163"/>
      <c r="B74" s="165"/>
      <c r="C74" s="160">
        <v>3293</v>
      </c>
      <c r="D74" s="160" t="s">
        <v>188</v>
      </c>
      <c r="E74" s="162">
        <v>3000</v>
      </c>
      <c r="F74" s="162">
        <v>3000</v>
      </c>
      <c r="G74" s="114">
        <v>2344.2800000000002</v>
      </c>
      <c r="H74" s="76"/>
    </row>
    <row r="75" spans="1:8" x14ac:dyDescent="0.25">
      <c r="A75" s="163"/>
      <c r="B75" s="165"/>
      <c r="C75" s="160">
        <v>3294</v>
      </c>
      <c r="D75" s="160" t="s">
        <v>189</v>
      </c>
      <c r="E75" s="162">
        <v>200</v>
      </c>
      <c r="F75" s="162">
        <v>200</v>
      </c>
      <c r="G75" s="114">
        <v>200</v>
      </c>
      <c r="H75" s="76"/>
    </row>
    <row r="76" spans="1:8" x14ac:dyDescent="0.25">
      <c r="A76" s="163"/>
      <c r="B76" s="165"/>
      <c r="C76" s="160">
        <v>3295</v>
      </c>
      <c r="D76" s="160" t="s">
        <v>116</v>
      </c>
      <c r="E76" s="162">
        <v>2000</v>
      </c>
      <c r="F76" s="162">
        <v>2000</v>
      </c>
      <c r="G76" s="114">
        <v>1312.62</v>
      </c>
      <c r="H76" s="76"/>
    </row>
    <row r="77" spans="1:8" x14ac:dyDescent="0.25">
      <c r="A77" s="163"/>
      <c r="B77" s="165"/>
      <c r="C77" s="160">
        <v>3299</v>
      </c>
      <c r="D77" s="160" t="s">
        <v>190</v>
      </c>
      <c r="E77" s="162">
        <v>2000</v>
      </c>
      <c r="F77" s="162">
        <v>2000</v>
      </c>
      <c r="G77" s="114">
        <v>762.02</v>
      </c>
      <c r="H77" s="76"/>
    </row>
    <row r="78" spans="1:8" x14ac:dyDescent="0.25">
      <c r="A78" s="163"/>
      <c r="B78" s="165"/>
      <c r="C78" s="160">
        <v>3431</v>
      </c>
      <c r="D78" s="160" t="s">
        <v>191</v>
      </c>
      <c r="E78" s="162">
        <v>4000</v>
      </c>
      <c r="F78" s="162">
        <v>4000</v>
      </c>
      <c r="G78" s="114">
        <v>885.53</v>
      </c>
      <c r="H78" s="76"/>
    </row>
    <row r="79" spans="1:8" x14ac:dyDescent="0.25">
      <c r="A79" s="259" t="s">
        <v>192</v>
      </c>
      <c r="B79" s="260"/>
      <c r="C79" s="261"/>
      <c r="D79" s="153" t="s">
        <v>169</v>
      </c>
      <c r="E79" s="154">
        <f>SUM(E80:E82)</f>
        <v>0</v>
      </c>
      <c r="F79" s="154">
        <f>SUM(F80:F82)</f>
        <v>0</v>
      </c>
      <c r="G79" s="154">
        <f t="shared" ref="G79" si="7">SUM(G80:G82)</f>
        <v>3861.49</v>
      </c>
      <c r="H79" s="76">
        <v>0</v>
      </c>
    </row>
    <row r="80" spans="1:8" x14ac:dyDescent="0.25">
      <c r="A80" s="163"/>
      <c r="B80" s="165"/>
      <c r="C80" s="160">
        <v>4221</v>
      </c>
      <c r="D80" s="160" t="s">
        <v>124</v>
      </c>
      <c r="E80" s="162">
        <v>0</v>
      </c>
      <c r="F80" s="162">
        <v>0</v>
      </c>
      <c r="G80" s="162">
        <v>0</v>
      </c>
      <c r="H80" s="57"/>
    </row>
    <row r="81" spans="1:8" x14ac:dyDescent="0.25">
      <c r="A81" s="183"/>
      <c r="B81" s="184"/>
      <c r="C81" s="160">
        <v>4223</v>
      </c>
      <c r="D81" s="160" t="s">
        <v>227</v>
      </c>
      <c r="E81" s="162">
        <v>0</v>
      </c>
      <c r="F81" s="162">
        <v>0</v>
      </c>
      <c r="G81" s="162">
        <v>3861.49</v>
      </c>
      <c r="H81" s="57"/>
    </row>
    <row r="82" spans="1:8" x14ac:dyDescent="0.25">
      <c r="A82" s="163"/>
      <c r="B82" s="165"/>
      <c r="C82" s="160">
        <v>4241</v>
      </c>
      <c r="D82" s="160" t="s">
        <v>170</v>
      </c>
      <c r="E82" s="162">
        <v>0</v>
      </c>
      <c r="F82" s="162">
        <v>0</v>
      </c>
      <c r="G82" s="162">
        <v>0</v>
      </c>
      <c r="H82" s="57"/>
    </row>
    <row r="83" spans="1:8" ht="38.25" x14ac:dyDescent="0.25">
      <c r="A83" s="262" t="s">
        <v>202</v>
      </c>
      <c r="B83" s="263"/>
      <c r="C83" s="264"/>
      <c r="D83" s="164" t="s">
        <v>193</v>
      </c>
      <c r="E83" s="156">
        <f>E84+E87+E90</f>
        <v>0</v>
      </c>
      <c r="F83" s="156">
        <f>F84+F87+F90</f>
        <v>0</v>
      </c>
      <c r="G83" s="156">
        <f>G84+G87+G90</f>
        <v>0</v>
      </c>
      <c r="H83" s="48">
        <v>0</v>
      </c>
    </row>
    <row r="84" spans="1:8" x14ac:dyDescent="0.25">
      <c r="A84" s="259" t="s">
        <v>172</v>
      </c>
      <c r="B84" s="260"/>
      <c r="C84" s="261"/>
      <c r="D84" s="157" t="s">
        <v>3</v>
      </c>
      <c r="E84" s="154">
        <f>SUM(E85:E86)</f>
        <v>0</v>
      </c>
      <c r="F84" s="154">
        <f>SUM(F85:F86)</f>
        <v>0</v>
      </c>
      <c r="G84" s="154">
        <f>SUM(G85:G86)</f>
        <v>0</v>
      </c>
      <c r="H84" s="76">
        <v>0</v>
      </c>
    </row>
    <row r="85" spans="1:8" x14ac:dyDescent="0.25">
      <c r="A85" s="163"/>
      <c r="B85" s="165"/>
      <c r="C85" s="160">
        <v>3111</v>
      </c>
      <c r="D85" s="161" t="s">
        <v>163</v>
      </c>
      <c r="E85" s="162">
        <v>0</v>
      </c>
      <c r="F85" s="114">
        <v>0</v>
      </c>
      <c r="G85" s="114">
        <v>0</v>
      </c>
      <c r="H85" s="57"/>
    </row>
    <row r="86" spans="1:8" ht="25.5" x14ac:dyDescent="0.25">
      <c r="A86" s="163"/>
      <c r="B86" s="165"/>
      <c r="C86" s="160">
        <v>3132</v>
      </c>
      <c r="D86" s="161" t="s">
        <v>91</v>
      </c>
      <c r="E86" s="162">
        <v>0</v>
      </c>
      <c r="F86" s="114">
        <v>0</v>
      </c>
      <c r="G86" s="114">
        <v>0</v>
      </c>
      <c r="H86" s="57"/>
    </row>
    <row r="87" spans="1:8" x14ac:dyDescent="0.25">
      <c r="A87" s="259" t="s">
        <v>173</v>
      </c>
      <c r="B87" s="260"/>
      <c r="C87" s="261"/>
      <c r="D87" s="153" t="s">
        <v>9</v>
      </c>
      <c r="E87" s="154">
        <f>SUM(E88:E89)</f>
        <v>0</v>
      </c>
      <c r="F87" s="154">
        <f>SUM(F88:F89)</f>
        <v>0</v>
      </c>
      <c r="G87" s="116">
        <v>0</v>
      </c>
      <c r="H87" s="76">
        <v>0</v>
      </c>
    </row>
    <row r="88" spans="1:8" x14ac:dyDescent="0.25">
      <c r="A88" s="163"/>
      <c r="B88" s="165"/>
      <c r="C88" s="160">
        <v>3212</v>
      </c>
      <c r="D88" s="160" t="s">
        <v>166</v>
      </c>
      <c r="E88" s="162">
        <v>0</v>
      </c>
      <c r="F88" s="114">
        <v>0</v>
      </c>
      <c r="G88" s="114">
        <v>0</v>
      </c>
      <c r="H88" s="57"/>
    </row>
    <row r="89" spans="1:8" x14ac:dyDescent="0.25">
      <c r="A89" s="163"/>
      <c r="B89" s="165"/>
      <c r="C89" s="160">
        <v>3223</v>
      </c>
      <c r="D89" s="160" t="s">
        <v>96</v>
      </c>
      <c r="E89" s="162"/>
      <c r="F89" s="114">
        <v>0</v>
      </c>
      <c r="G89" s="114">
        <v>0</v>
      </c>
      <c r="H89" s="57"/>
    </row>
    <row r="90" spans="1:8" x14ac:dyDescent="0.25">
      <c r="A90" s="259" t="s">
        <v>192</v>
      </c>
      <c r="B90" s="260"/>
      <c r="C90" s="261"/>
      <c r="D90" s="153" t="s">
        <v>169</v>
      </c>
      <c r="E90" s="154">
        <f>E91</f>
        <v>0</v>
      </c>
      <c r="F90" s="154">
        <f t="shared" ref="F90:G90" si="8">F91</f>
        <v>0</v>
      </c>
      <c r="G90" s="154">
        <f t="shared" si="8"/>
        <v>0</v>
      </c>
      <c r="H90" s="76">
        <v>0</v>
      </c>
    </row>
    <row r="91" spans="1:8" x14ac:dyDescent="0.25">
      <c r="A91" s="158"/>
      <c r="B91" s="159"/>
      <c r="C91" s="160">
        <v>4231</v>
      </c>
      <c r="D91" s="160" t="s">
        <v>194</v>
      </c>
      <c r="E91" s="162">
        <v>0</v>
      </c>
      <c r="F91" s="162">
        <v>0</v>
      </c>
      <c r="G91" s="162"/>
      <c r="H91" s="57"/>
    </row>
    <row r="92" spans="1:8" x14ac:dyDescent="0.25">
      <c r="A92" s="262" t="s">
        <v>201</v>
      </c>
      <c r="B92" s="263"/>
      <c r="C92" s="264"/>
      <c r="D92" s="164" t="s">
        <v>195</v>
      </c>
      <c r="E92" s="156">
        <f>E93+E94+E101</f>
        <v>18000</v>
      </c>
      <c r="F92" s="156">
        <f>F93+F94+F101</f>
        <v>18000</v>
      </c>
      <c r="G92" s="156">
        <f>G93+G94+G101</f>
        <v>21159.75</v>
      </c>
      <c r="H92" s="48">
        <f t="shared" ref="H92" si="9">G92/F92*100</f>
        <v>117.55416666666667</v>
      </c>
    </row>
    <row r="93" spans="1:8" x14ac:dyDescent="0.25">
      <c r="A93" s="259" t="s">
        <v>172</v>
      </c>
      <c r="B93" s="260"/>
      <c r="C93" s="261"/>
      <c r="D93" s="157" t="s">
        <v>3</v>
      </c>
      <c r="E93" s="154">
        <v>0</v>
      </c>
      <c r="F93" s="154">
        <v>0</v>
      </c>
      <c r="G93" s="116">
        <v>0</v>
      </c>
      <c r="H93" s="76">
        <v>0</v>
      </c>
    </row>
    <row r="94" spans="1:8" x14ac:dyDescent="0.25">
      <c r="A94" s="259" t="s">
        <v>173</v>
      </c>
      <c r="B94" s="260"/>
      <c r="C94" s="261"/>
      <c r="D94" s="153" t="s">
        <v>9</v>
      </c>
      <c r="E94" s="154">
        <f>SUM(E95:E100)</f>
        <v>3000</v>
      </c>
      <c r="F94" s="154">
        <f>SUM(F95:F100)</f>
        <v>3000</v>
      </c>
      <c r="G94" s="154">
        <f>SUM(G95:G100)</f>
        <v>5911.53</v>
      </c>
      <c r="H94" s="76">
        <f t="shared" ref="H94" si="10">G94/F94*100</f>
        <v>197.05099999999999</v>
      </c>
    </row>
    <row r="95" spans="1:8" x14ac:dyDescent="0.25">
      <c r="A95" s="158"/>
      <c r="B95" s="159"/>
      <c r="C95" s="160">
        <v>3211</v>
      </c>
      <c r="D95" s="160" t="s">
        <v>174</v>
      </c>
      <c r="E95" s="162">
        <v>0</v>
      </c>
      <c r="F95" s="162">
        <v>0</v>
      </c>
      <c r="G95" s="114">
        <v>0</v>
      </c>
      <c r="H95" s="57"/>
    </row>
    <row r="96" spans="1:8" ht="25.5" x14ac:dyDescent="0.25">
      <c r="A96" s="158"/>
      <c r="B96" s="159"/>
      <c r="C96" s="160">
        <v>3224</v>
      </c>
      <c r="D96" s="160" t="s">
        <v>177</v>
      </c>
      <c r="E96" s="162">
        <v>500</v>
      </c>
      <c r="F96" s="162">
        <v>500</v>
      </c>
      <c r="G96" s="114">
        <v>1447.39</v>
      </c>
      <c r="H96" s="57"/>
    </row>
    <row r="97" spans="1:8" x14ac:dyDescent="0.25">
      <c r="A97" s="158"/>
      <c r="B97" s="159"/>
      <c r="C97" s="160">
        <v>3233</v>
      </c>
      <c r="D97" s="160" t="s">
        <v>184</v>
      </c>
      <c r="E97" s="162">
        <v>500</v>
      </c>
      <c r="F97" s="162">
        <v>500</v>
      </c>
      <c r="G97" s="114">
        <v>1358.63</v>
      </c>
      <c r="H97" s="57"/>
    </row>
    <row r="98" spans="1:8" x14ac:dyDescent="0.25">
      <c r="A98" s="158"/>
      <c r="B98" s="159"/>
      <c r="C98" s="160">
        <v>3237</v>
      </c>
      <c r="D98" s="160" t="s">
        <v>180</v>
      </c>
      <c r="E98" s="162">
        <v>1000</v>
      </c>
      <c r="F98" s="162">
        <v>1000</v>
      </c>
      <c r="G98" s="114">
        <v>1313.98</v>
      </c>
      <c r="H98" s="57"/>
    </row>
    <row r="99" spans="1:8" x14ac:dyDescent="0.25">
      <c r="A99" s="158"/>
      <c r="B99" s="159"/>
      <c r="C99" s="160">
        <v>3239</v>
      </c>
      <c r="D99" s="160" t="s">
        <v>212</v>
      </c>
      <c r="E99" s="162">
        <v>1000</v>
      </c>
      <c r="F99" s="162">
        <v>1000</v>
      </c>
      <c r="G99" s="162">
        <v>1611.53</v>
      </c>
      <c r="H99" s="57"/>
    </row>
    <row r="100" spans="1:8" x14ac:dyDescent="0.25">
      <c r="A100" s="158"/>
      <c r="B100" s="159"/>
      <c r="C100" s="160">
        <v>3293</v>
      </c>
      <c r="D100" s="160" t="s">
        <v>188</v>
      </c>
      <c r="E100" s="162">
        <v>0</v>
      </c>
      <c r="F100" s="162">
        <v>0</v>
      </c>
      <c r="G100" s="162">
        <v>180</v>
      </c>
      <c r="H100" s="57"/>
    </row>
    <row r="101" spans="1:8" x14ac:dyDescent="0.25">
      <c r="A101" s="259" t="s">
        <v>192</v>
      </c>
      <c r="B101" s="260"/>
      <c r="C101" s="261"/>
      <c r="D101" s="153" t="s">
        <v>169</v>
      </c>
      <c r="E101" s="154">
        <f>SUM(E102:E104)</f>
        <v>15000</v>
      </c>
      <c r="F101" s="154">
        <f>SUM(F102:F104)</f>
        <v>15000</v>
      </c>
      <c r="G101" s="154">
        <f t="shared" ref="G101" si="11">SUM(G102:G104)</f>
        <v>15248.22</v>
      </c>
      <c r="H101" s="48">
        <f t="shared" ref="H101" si="12">G101/F101*100</f>
        <v>101.65479999999999</v>
      </c>
    </row>
    <row r="102" spans="1:8" x14ac:dyDescent="0.25">
      <c r="A102" s="158"/>
      <c r="B102" s="165"/>
      <c r="C102" s="160">
        <v>4221</v>
      </c>
      <c r="D102" s="160" t="s">
        <v>124</v>
      </c>
      <c r="E102" s="162">
        <v>9000</v>
      </c>
      <c r="F102" s="162">
        <v>9000</v>
      </c>
      <c r="G102" s="162">
        <v>5431.54</v>
      </c>
      <c r="H102" s="57"/>
    </row>
    <row r="103" spans="1:8" x14ac:dyDescent="0.25">
      <c r="A103" s="158"/>
      <c r="B103" s="184"/>
      <c r="C103" s="160">
        <v>4222</v>
      </c>
      <c r="D103" s="160" t="s">
        <v>125</v>
      </c>
      <c r="E103" s="162">
        <v>0</v>
      </c>
      <c r="F103" s="162">
        <v>0</v>
      </c>
      <c r="G103" s="162">
        <v>3102.33</v>
      </c>
      <c r="H103" s="57"/>
    </row>
    <row r="104" spans="1:8" x14ac:dyDescent="0.25">
      <c r="A104" s="158"/>
      <c r="B104" s="165"/>
      <c r="C104" s="160">
        <v>4241</v>
      </c>
      <c r="D104" s="160" t="s">
        <v>170</v>
      </c>
      <c r="E104" s="162">
        <v>6000</v>
      </c>
      <c r="F104" s="162">
        <v>6000</v>
      </c>
      <c r="G104" s="162">
        <v>6714.35</v>
      </c>
      <c r="H104" s="57"/>
    </row>
    <row r="105" spans="1:8" ht="25.5" x14ac:dyDescent="0.25">
      <c r="A105" s="268" t="s">
        <v>200</v>
      </c>
      <c r="B105" s="269"/>
      <c r="C105" s="270"/>
      <c r="D105" s="164" t="s">
        <v>196</v>
      </c>
      <c r="E105" s="156">
        <f>E106+E109+E116</f>
        <v>24468.47</v>
      </c>
      <c r="F105" s="156">
        <f t="shared" ref="F105:G105" si="13">F106+F109+F116</f>
        <v>24468.47</v>
      </c>
      <c r="G105" s="156">
        <f t="shared" si="13"/>
        <v>24468.47</v>
      </c>
      <c r="H105" s="48">
        <f t="shared" ref="H105" si="14">G105/F105*100</f>
        <v>100</v>
      </c>
    </row>
    <row r="106" spans="1:8" x14ac:dyDescent="0.25">
      <c r="A106" s="259" t="s">
        <v>172</v>
      </c>
      <c r="B106" s="260"/>
      <c r="C106" s="261"/>
      <c r="D106" s="157" t="s">
        <v>3</v>
      </c>
      <c r="E106" s="154">
        <f>SUM(E107:E108)</f>
        <v>0</v>
      </c>
      <c r="F106" s="154">
        <f t="shared" ref="F106:G106" si="15">SUM(F107:F108)</f>
        <v>0</v>
      </c>
      <c r="G106" s="154">
        <f t="shared" si="15"/>
        <v>0</v>
      </c>
      <c r="H106" s="47"/>
    </row>
    <row r="107" spans="1:8" x14ac:dyDescent="0.25">
      <c r="A107" s="158"/>
      <c r="B107" s="159"/>
      <c r="C107" s="160">
        <v>3111</v>
      </c>
      <c r="D107" s="161" t="s">
        <v>163</v>
      </c>
      <c r="E107" s="162">
        <v>0</v>
      </c>
      <c r="F107" s="114">
        <v>0</v>
      </c>
      <c r="G107" s="114">
        <v>0</v>
      </c>
      <c r="H107" s="57"/>
    </row>
    <row r="108" spans="1:8" ht="25.5" x14ac:dyDescent="0.25">
      <c r="A108" s="158"/>
      <c r="B108" s="159"/>
      <c r="C108" s="160">
        <v>3132</v>
      </c>
      <c r="D108" s="161" t="s">
        <v>91</v>
      </c>
      <c r="E108" s="162">
        <v>0</v>
      </c>
      <c r="F108" s="114">
        <v>0</v>
      </c>
      <c r="G108" s="114"/>
      <c r="H108" s="57"/>
    </row>
    <row r="109" spans="1:8" x14ac:dyDescent="0.25">
      <c r="A109" s="259" t="s">
        <v>173</v>
      </c>
      <c r="B109" s="260"/>
      <c r="C109" s="261"/>
      <c r="D109" s="153" t="s">
        <v>9</v>
      </c>
      <c r="E109" s="154">
        <f>SUM(E110:E115)</f>
        <v>0</v>
      </c>
      <c r="F109" s="154">
        <f>SUM(F110:F115)</f>
        <v>0</v>
      </c>
      <c r="G109" s="154">
        <f>SUM(G110:G115)</f>
        <v>0</v>
      </c>
      <c r="H109" s="76">
        <v>0</v>
      </c>
    </row>
    <row r="110" spans="1:8" x14ac:dyDescent="0.25">
      <c r="A110" s="163"/>
      <c r="B110" s="159"/>
      <c r="C110" s="160">
        <v>3211</v>
      </c>
      <c r="D110" s="160" t="s">
        <v>166</v>
      </c>
      <c r="E110" s="162">
        <v>0</v>
      </c>
      <c r="F110" s="114">
        <v>0</v>
      </c>
      <c r="G110" s="114">
        <v>0</v>
      </c>
      <c r="H110" s="57"/>
    </row>
    <row r="111" spans="1:8" x14ac:dyDescent="0.25">
      <c r="A111" s="163"/>
      <c r="B111" s="159"/>
      <c r="C111" s="160">
        <v>3221</v>
      </c>
      <c r="D111" s="160" t="s">
        <v>176</v>
      </c>
      <c r="E111" s="162"/>
      <c r="F111" s="114"/>
      <c r="G111" s="114">
        <v>0</v>
      </c>
      <c r="H111" s="57"/>
    </row>
    <row r="112" spans="1:8" ht="25.5" x14ac:dyDescent="0.25">
      <c r="A112" s="163"/>
      <c r="B112" s="159"/>
      <c r="C112" s="160">
        <v>3224</v>
      </c>
      <c r="D112" s="160" t="s">
        <v>177</v>
      </c>
      <c r="E112" s="162">
        <v>0</v>
      </c>
      <c r="F112" s="114">
        <v>0</v>
      </c>
      <c r="G112" s="114"/>
      <c r="H112" s="57"/>
    </row>
    <row r="113" spans="1:8" x14ac:dyDescent="0.25">
      <c r="A113" s="163"/>
      <c r="B113" s="159"/>
      <c r="C113" s="160">
        <v>3237</v>
      </c>
      <c r="D113" s="160" t="s">
        <v>180</v>
      </c>
      <c r="E113" s="162">
        <v>0</v>
      </c>
      <c r="F113" s="114">
        <v>0</v>
      </c>
      <c r="G113" s="114">
        <v>0</v>
      </c>
      <c r="H113" s="57"/>
    </row>
    <row r="114" spans="1:8" x14ac:dyDescent="0.25">
      <c r="A114" s="163"/>
      <c r="B114" s="159"/>
      <c r="C114" s="160">
        <v>3292</v>
      </c>
      <c r="D114" s="160" t="s">
        <v>187</v>
      </c>
      <c r="E114" s="162">
        <v>0</v>
      </c>
      <c r="F114" s="162">
        <v>0</v>
      </c>
      <c r="G114" s="162"/>
      <c r="H114" s="57"/>
    </row>
    <row r="115" spans="1:8" x14ac:dyDescent="0.25">
      <c r="A115" s="163"/>
      <c r="B115" s="159"/>
      <c r="C115" s="160">
        <v>3293</v>
      </c>
      <c r="D115" s="160" t="s">
        <v>199</v>
      </c>
      <c r="E115" s="162">
        <v>0</v>
      </c>
      <c r="F115" s="162">
        <v>0</v>
      </c>
      <c r="G115" s="162"/>
      <c r="H115" s="57"/>
    </row>
    <row r="116" spans="1:8" x14ac:dyDescent="0.25">
      <c r="A116" s="259" t="s">
        <v>192</v>
      </c>
      <c r="B116" s="260"/>
      <c r="C116" s="261"/>
      <c r="D116" s="153" t="s">
        <v>169</v>
      </c>
      <c r="E116" s="154">
        <f>SUM(E117:E119)</f>
        <v>24468.47</v>
      </c>
      <c r="F116" s="154">
        <f t="shared" ref="F116:G116" si="16">SUM(F117:F119)</f>
        <v>24468.47</v>
      </c>
      <c r="G116" s="154">
        <f t="shared" si="16"/>
        <v>24468.47</v>
      </c>
      <c r="H116" s="76">
        <f t="shared" ref="H116" si="17">G116/F116*100</f>
        <v>100</v>
      </c>
    </row>
    <row r="117" spans="1:8" x14ac:dyDescent="0.25">
      <c r="A117" s="183"/>
      <c r="B117" s="159"/>
      <c r="C117" s="160">
        <v>4221</v>
      </c>
      <c r="D117" s="160" t="s">
        <v>124</v>
      </c>
      <c r="E117" s="162"/>
      <c r="F117" s="114"/>
      <c r="G117" s="114"/>
      <c r="H117" s="57"/>
    </row>
    <row r="118" spans="1:8" x14ac:dyDescent="0.25">
      <c r="A118" s="183"/>
      <c r="B118" s="159"/>
      <c r="C118" s="160">
        <v>4231</v>
      </c>
      <c r="D118" s="160" t="s">
        <v>194</v>
      </c>
      <c r="E118" s="162"/>
      <c r="F118" s="114"/>
      <c r="G118" s="114"/>
      <c r="H118" s="57"/>
    </row>
    <row r="119" spans="1:8" x14ac:dyDescent="0.25">
      <c r="A119" s="265">
        <v>4241</v>
      </c>
      <c r="B119" s="266"/>
      <c r="C119" s="267"/>
      <c r="D119" s="160" t="s">
        <v>170</v>
      </c>
      <c r="E119" s="162">
        <v>24468.47</v>
      </c>
      <c r="F119" s="114">
        <v>24468.47</v>
      </c>
      <c r="G119" s="114">
        <v>24468.47</v>
      </c>
      <c r="H119" s="57"/>
    </row>
  </sheetData>
  <mergeCells count="32">
    <mergeCell ref="A116:C116"/>
    <mergeCell ref="A119:C119"/>
    <mergeCell ref="A93:C93"/>
    <mergeCell ref="A94:C94"/>
    <mergeCell ref="A101:C101"/>
    <mergeCell ref="A105:C105"/>
    <mergeCell ref="A106:C106"/>
    <mergeCell ref="A84:C84"/>
    <mergeCell ref="A87:C87"/>
    <mergeCell ref="A90:C90"/>
    <mergeCell ref="A92:C92"/>
    <mergeCell ref="A109:C109"/>
    <mergeCell ref="A52:C52"/>
    <mergeCell ref="A53:C53"/>
    <mergeCell ref="A54:C54"/>
    <mergeCell ref="A79:C79"/>
    <mergeCell ref="A83:C83"/>
    <mergeCell ref="A26:C26"/>
    <mergeCell ref="A30:C30"/>
    <mergeCell ref="A45:C45"/>
    <mergeCell ref="A48:C48"/>
    <mergeCell ref="A49:C49"/>
    <mergeCell ref="A10:C10"/>
    <mergeCell ref="A11:C11"/>
    <mergeCell ref="A15:C15"/>
    <mergeCell ref="A21:C21"/>
    <mergeCell ref="A25:C25"/>
    <mergeCell ref="A2:H2"/>
    <mergeCell ref="A4:H4"/>
    <mergeCell ref="A6:D6"/>
    <mergeCell ref="A8:D8"/>
    <mergeCell ref="A9:C9"/>
  </mergeCells>
  <pageMargins left="0.7" right="0.7" top="0.75" bottom="0.75" header="0.3" footer="0.3"/>
  <pageSetup paperSize="9" fitToHeight="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0"/>
  <sheetViews>
    <sheetView topLeftCell="A19" workbookViewId="0">
      <selection activeCell="E18" sqref="E1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3.42578125" customWidth="1"/>
    <col min="5" max="5" width="37.42578125" customWidth="1"/>
    <col min="6" max="8" width="25.28515625" customWidth="1"/>
    <col min="9" max="9" width="15.7109375" customWidth="1"/>
  </cols>
  <sheetData>
    <row r="1" spans="2:9" ht="18" x14ac:dyDescent="0.25">
      <c r="B1" s="2"/>
      <c r="C1" s="2"/>
      <c r="D1" s="2"/>
      <c r="E1" s="2"/>
      <c r="F1" s="2"/>
      <c r="G1" s="2"/>
      <c r="H1" s="2"/>
      <c r="I1" s="3"/>
    </row>
    <row r="2" spans="2:9" ht="18" customHeight="1" x14ac:dyDescent="0.25">
      <c r="B2" s="249" t="s">
        <v>7</v>
      </c>
      <c r="C2" s="271"/>
      <c r="D2" s="271"/>
      <c r="E2" s="271"/>
      <c r="F2" s="271"/>
      <c r="G2" s="271"/>
      <c r="H2" s="271"/>
      <c r="I2" s="271"/>
    </row>
    <row r="3" spans="2:9" ht="18" x14ac:dyDescent="0.25">
      <c r="B3" s="2"/>
      <c r="C3" s="2"/>
      <c r="D3" s="2"/>
      <c r="E3" s="2"/>
      <c r="F3" s="2"/>
      <c r="G3" s="2"/>
      <c r="H3" s="2"/>
      <c r="I3" s="3"/>
    </row>
    <row r="4" spans="2:9" ht="15.75" x14ac:dyDescent="0.25">
      <c r="B4" s="252" t="s">
        <v>42</v>
      </c>
      <c r="C4" s="252"/>
      <c r="D4" s="252"/>
      <c r="E4" s="252"/>
      <c r="F4" s="252"/>
      <c r="G4" s="252"/>
      <c r="H4" s="252"/>
      <c r="I4" s="252"/>
    </row>
    <row r="5" spans="2:9" ht="18" x14ac:dyDescent="0.25">
      <c r="B5" s="12"/>
      <c r="C5" s="12"/>
      <c r="D5" s="12"/>
      <c r="E5" s="12"/>
      <c r="F5" s="12"/>
      <c r="G5" s="12"/>
      <c r="H5" s="12"/>
      <c r="I5" s="3"/>
    </row>
    <row r="6" spans="2:9" ht="25.5" x14ac:dyDescent="0.25">
      <c r="B6" s="253" t="s">
        <v>5</v>
      </c>
      <c r="C6" s="254"/>
      <c r="D6" s="254"/>
      <c r="E6" s="255"/>
      <c r="F6" s="27" t="s">
        <v>59</v>
      </c>
      <c r="G6" s="27" t="s">
        <v>60</v>
      </c>
      <c r="H6" s="27" t="s">
        <v>63</v>
      </c>
      <c r="I6" s="27" t="s">
        <v>28</v>
      </c>
    </row>
    <row r="7" spans="2:9" s="18" customFormat="1" ht="15.75" customHeight="1" x14ac:dyDescent="0.2">
      <c r="B7" s="256">
        <v>1</v>
      </c>
      <c r="C7" s="257"/>
      <c r="D7" s="257"/>
      <c r="E7" s="258"/>
      <c r="F7" s="28">
        <v>2</v>
      </c>
      <c r="G7" s="28">
        <v>3</v>
      </c>
      <c r="H7" s="28">
        <v>4</v>
      </c>
      <c r="I7" s="28" t="s">
        <v>27</v>
      </c>
    </row>
    <row r="8" spans="2:9" s="30" customFormat="1" ht="30" customHeight="1" x14ac:dyDescent="0.25">
      <c r="B8" s="272" t="s">
        <v>48</v>
      </c>
      <c r="C8" s="273"/>
      <c r="D8" s="274"/>
      <c r="E8" s="29" t="s">
        <v>49</v>
      </c>
      <c r="F8" s="31"/>
      <c r="G8" s="32"/>
      <c r="H8" s="32"/>
      <c r="I8" s="32"/>
    </row>
    <row r="9" spans="2:9" s="30" customFormat="1" ht="30" customHeight="1" x14ac:dyDescent="0.25">
      <c r="B9" s="272" t="s">
        <v>50</v>
      </c>
      <c r="C9" s="273"/>
      <c r="D9" s="274"/>
      <c r="E9" s="33" t="s">
        <v>43</v>
      </c>
      <c r="F9" s="31"/>
      <c r="G9" s="32"/>
      <c r="H9" s="32"/>
      <c r="I9" s="32"/>
    </row>
    <row r="10" spans="2:9" s="30" customFormat="1" ht="30" customHeight="1" x14ac:dyDescent="0.25">
      <c r="B10" s="275" t="s">
        <v>51</v>
      </c>
      <c r="C10" s="275"/>
      <c r="D10" s="275"/>
      <c r="E10" s="33" t="s">
        <v>44</v>
      </c>
      <c r="F10" s="31"/>
      <c r="G10" s="32"/>
      <c r="H10" s="32"/>
      <c r="I10" s="32"/>
    </row>
    <row r="11" spans="2:9" s="30" customFormat="1" ht="30" customHeight="1" x14ac:dyDescent="0.25">
      <c r="B11" s="272" t="s">
        <v>52</v>
      </c>
      <c r="C11" s="273"/>
      <c r="D11" s="274"/>
      <c r="E11" s="29" t="s">
        <v>55</v>
      </c>
      <c r="F11" s="31"/>
      <c r="G11" s="32"/>
      <c r="H11" s="32"/>
      <c r="I11" s="32"/>
    </row>
    <row r="12" spans="2:9" s="30" customFormat="1" ht="30" customHeight="1" x14ac:dyDescent="0.25">
      <c r="B12" s="272" t="s">
        <v>54</v>
      </c>
      <c r="C12" s="273"/>
      <c r="D12" s="274"/>
      <c r="E12" s="29" t="s">
        <v>53</v>
      </c>
      <c r="F12" s="31"/>
      <c r="G12" s="32"/>
      <c r="H12" s="32"/>
      <c r="I12" s="32"/>
    </row>
    <row r="13" spans="2:9" s="30" customFormat="1" ht="30" customHeight="1" x14ac:dyDescent="0.25">
      <c r="B13" s="272" t="s">
        <v>50</v>
      </c>
      <c r="C13" s="273"/>
      <c r="D13" s="274"/>
      <c r="E13" s="33" t="s">
        <v>43</v>
      </c>
      <c r="F13" s="31"/>
      <c r="G13" s="32"/>
      <c r="H13" s="32"/>
      <c r="I13" s="32"/>
    </row>
    <row r="14" spans="2:9" s="30" customFormat="1" ht="30" customHeight="1" x14ac:dyDescent="0.25">
      <c r="B14" s="275" t="s">
        <v>45</v>
      </c>
      <c r="C14" s="275"/>
      <c r="D14" s="275"/>
      <c r="E14" s="33" t="s">
        <v>46</v>
      </c>
      <c r="F14" s="31"/>
      <c r="G14" s="32"/>
      <c r="H14" s="32"/>
      <c r="I14" s="32"/>
    </row>
    <row r="15" spans="2:9" s="30" customFormat="1" ht="30" customHeight="1" x14ac:dyDescent="0.25">
      <c r="B15" s="272" t="s">
        <v>66</v>
      </c>
      <c r="C15" s="273"/>
      <c r="D15" s="274"/>
      <c r="E15" s="33" t="s">
        <v>47</v>
      </c>
      <c r="F15" s="31"/>
      <c r="G15" s="32"/>
      <c r="H15" s="32"/>
      <c r="I15" s="32"/>
    </row>
    <row r="16" spans="2:9" s="30" customFormat="1" ht="30" customHeight="1" x14ac:dyDescent="0.25">
      <c r="B16" s="272" t="s">
        <v>56</v>
      </c>
      <c r="C16" s="273"/>
      <c r="D16" s="274"/>
      <c r="E16" s="29" t="s">
        <v>57</v>
      </c>
      <c r="F16" s="31"/>
      <c r="G16" s="32"/>
      <c r="H16" s="32"/>
      <c r="I16" s="32"/>
    </row>
    <row r="17" spans="2:9" s="30" customFormat="1" ht="30" customHeight="1" x14ac:dyDescent="0.25">
      <c r="B17" s="272" t="s">
        <v>54</v>
      </c>
      <c r="C17" s="273"/>
      <c r="D17" s="274"/>
      <c r="E17" s="29" t="s">
        <v>53</v>
      </c>
      <c r="F17" s="31"/>
      <c r="G17" s="32"/>
      <c r="H17" s="32"/>
      <c r="I17" s="32"/>
    </row>
    <row r="18" spans="2:9" s="30" customFormat="1" ht="30" customHeight="1" x14ac:dyDescent="0.25">
      <c r="B18" s="275" t="s">
        <v>50</v>
      </c>
      <c r="C18" s="275"/>
      <c r="D18" s="275"/>
      <c r="E18" s="33" t="s">
        <v>43</v>
      </c>
      <c r="F18" s="31"/>
      <c r="G18" s="32"/>
      <c r="H18" s="32"/>
      <c r="I18" s="32"/>
    </row>
    <row r="19" spans="2:9" s="30" customFormat="1" ht="30" customHeight="1" x14ac:dyDescent="0.25">
      <c r="B19" s="275" t="s">
        <v>45</v>
      </c>
      <c r="C19" s="275"/>
      <c r="D19" s="275"/>
      <c r="E19" s="33" t="s">
        <v>46</v>
      </c>
      <c r="F19" s="31"/>
      <c r="G19" s="32"/>
      <c r="H19" s="32"/>
      <c r="I19" s="32"/>
    </row>
    <row r="20" spans="2:9" s="30" customFormat="1" ht="30" customHeight="1" x14ac:dyDescent="0.25">
      <c r="B20" s="272" t="s">
        <v>66</v>
      </c>
      <c r="C20" s="273"/>
      <c r="D20" s="274"/>
      <c r="E20" s="33" t="s">
        <v>47</v>
      </c>
      <c r="F20" s="31"/>
      <c r="G20" s="32"/>
      <c r="H20" s="32"/>
      <c r="I20" s="32"/>
    </row>
  </sheetData>
  <mergeCells count="17">
    <mergeCell ref="B16:D16"/>
    <mergeCell ref="B17:D17"/>
    <mergeCell ref="B18:D18"/>
    <mergeCell ref="B20:D20"/>
    <mergeCell ref="B19:D19"/>
    <mergeCell ref="B15:D15"/>
    <mergeCell ref="B9:D9"/>
    <mergeCell ref="B10:D10"/>
    <mergeCell ref="B12:D12"/>
    <mergeCell ref="B14:D14"/>
    <mergeCell ref="B2:I2"/>
    <mergeCell ref="B11:D11"/>
    <mergeCell ref="B13:D13"/>
    <mergeCell ref="B4:I4"/>
    <mergeCell ref="B6:E6"/>
    <mergeCell ref="B7:E7"/>
    <mergeCell ref="B8:D8"/>
  </mergeCells>
  <pageMargins left="0.7" right="0.7" top="0.75" bottom="0.75" header="0.3" footer="0.3"/>
  <pageSetup paperSize="9" scale="7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10</vt:i4>
      </vt:variant>
    </vt:vector>
  </HeadingPairs>
  <TitlesOfParts>
    <vt:vector size="10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List3</vt:lpstr>
      <vt:lpstr>Račun fin prema izvorima f</vt:lpstr>
      <vt:lpstr>Programska klasifikacija</vt:lpstr>
      <vt:lpstr>List2</vt:lpstr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Tajnistvo</cp:lastModifiedBy>
  <cp:lastPrinted>2025-06-18T08:57:38Z</cp:lastPrinted>
  <dcterms:created xsi:type="dcterms:W3CDTF">2022-08-12T12:51:27Z</dcterms:created>
  <dcterms:modified xsi:type="dcterms:W3CDTF">2025-06-18T08:59:26Z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