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RAZNI DOPISI\PLANOVI_FINANCIJSKA IZVJEŠĆA\IZVJEŠĆA\2025\KRAJ 2025\IZVRŠENJE_2025\"/>
    </mc:Choice>
  </mc:AlternateContent>
  <bookViews>
    <workbookView xWindow="0" yWindow="0" windowWidth="22995" windowHeight="8100" firstSheet="1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List3" sheetId="14" r:id="rId6"/>
    <sheet name="Račun fin prema izvorima f" sheetId="10" r:id="rId7"/>
    <sheet name="Programska klasifikacija" sheetId="7" r:id="rId8"/>
    <sheet name="List2" sheetId="13" r:id="rId9"/>
    <sheet name="List1" sheetId="12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4" i="3" l="1"/>
  <c r="I92" i="3"/>
  <c r="I88" i="3"/>
  <c r="I87" i="3"/>
  <c r="I86" i="3" s="1"/>
  <c r="I84" i="3"/>
  <c r="I82" i="3"/>
  <c r="I81" i="3"/>
  <c r="I74" i="3"/>
  <c r="I72" i="3"/>
  <c r="I51" i="3" s="1"/>
  <c r="I62" i="3"/>
  <c r="I56" i="3"/>
  <c r="I52" i="3"/>
  <c r="I49" i="3"/>
  <c r="I47" i="3"/>
  <c r="I44" i="3" s="1"/>
  <c r="I45" i="3"/>
  <c r="I34" i="3"/>
  <c r="I30" i="3"/>
  <c r="I29" i="3"/>
  <c r="I27" i="3"/>
  <c r="I25" i="3"/>
  <c r="I24" i="3" s="1"/>
  <c r="I22" i="3"/>
  <c r="I21" i="3" s="1"/>
  <c r="I19" i="3"/>
  <c r="I16" i="3"/>
  <c r="I14" i="3"/>
  <c r="I13" i="3" s="1"/>
  <c r="F44" i="8"/>
  <c r="F41" i="8"/>
  <c r="F40" i="8" s="1"/>
  <c r="F38" i="8"/>
  <c r="F35" i="8"/>
  <c r="F34" i="8" s="1"/>
  <c r="F32" i="8"/>
  <c r="F29" i="8"/>
  <c r="F28" i="8" s="1"/>
  <c r="F26" i="8"/>
  <c r="F22" i="8"/>
  <c r="F21" i="8" s="1"/>
  <c r="F19" i="8"/>
  <c r="F18" i="8"/>
  <c r="F16" i="8"/>
  <c r="F12" i="8" s="1"/>
  <c r="F13" i="8"/>
  <c r="F10" i="8"/>
  <c r="F7" i="8"/>
  <c r="F6" i="8"/>
  <c r="E6" i="11"/>
  <c r="E5" i="11"/>
  <c r="E16" i="9"/>
  <c r="E7" i="9"/>
  <c r="F113" i="10"/>
  <c r="F110" i="10"/>
  <c r="F11" i="10"/>
  <c r="I43" i="3" l="1"/>
  <c r="I42" i="3" s="1"/>
  <c r="I12" i="3"/>
  <c r="I11" i="3"/>
  <c r="F46" i="8"/>
  <c r="D16" i="9"/>
  <c r="G11" i="3" l="1"/>
  <c r="C16" i="9" l="1"/>
  <c r="C7" i="9"/>
  <c r="D44" i="8"/>
  <c r="D40" i="8" s="1"/>
  <c r="D41" i="8"/>
  <c r="D38" i="8"/>
  <c r="D35" i="8"/>
  <c r="D34" i="8"/>
  <c r="D32" i="8"/>
  <c r="D29" i="8"/>
  <c r="D28" i="8"/>
  <c r="D26" i="8"/>
  <c r="D22" i="8"/>
  <c r="D21" i="8"/>
  <c r="D19" i="8"/>
  <c r="D18" i="8"/>
  <c r="D16" i="8"/>
  <c r="D12" i="8" s="1"/>
  <c r="D13" i="8"/>
  <c r="D10" i="8"/>
  <c r="D7" i="8"/>
  <c r="D6" i="8"/>
  <c r="G94" i="3"/>
  <c r="G92" i="3"/>
  <c r="G88" i="3"/>
  <c r="G87" i="3"/>
  <c r="G86" i="3"/>
  <c r="G84" i="3"/>
  <c r="G82" i="3"/>
  <c r="G81" i="3"/>
  <c r="G74" i="3"/>
  <c r="G72" i="3"/>
  <c r="G62" i="3"/>
  <c r="G51" i="3" s="1"/>
  <c r="G56" i="3"/>
  <c r="G52" i="3"/>
  <c r="G49" i="3"/>
  <c r="G47" i="3"/>
  <c r="G45" i="3"/>
  <c r="G44" i="3" s="1"/>
  <c r="D46" i="8" l="1"/>
  <c r="G43" i="3"/>
  <c r="G42" i="3" s="1"/>
  <c r="K93" i="3"/>
  <c r="E97" i="10" l="1"/>
  <c r="G97" i="10"/>
  <c r="G16" i="8" l="1"/>
  <c r="F82" i="10" l="1"/>
  <c r="G23" i="10"/>
  <c r="F23" i="10"/>
  <c r="E23" i="10"/>
  <c r="H49" i="3" l="1"/>
  <c r="H45" i="3"/>
  <c r="H16" i="3"/>
  <c r="I12" i="1"/>
  <c r="I9" i="1"/>
  <c r="I15" i="1" l="1"/>
  <c r="I24" i="1" s="1"/>
  <c r="G14" i="3"/>
  <c r="H14" i="3"/>
  <c r="J14" i="3"/>
  <c r="J27" i="3" l="1"/>
  <c r="F90" i="10"/>
  <c r="D6" i="11"/>
  <c r="G113" i="10" l="1"/>
  <c r="E113" i="10"/>
  <c r="E56" i="10"/>
  <c r="F56" i="10"/>
  <c r="G56" i="10"/>
  <c r="G51" i="10"/>
  <c r="F51" i="10"/>
  <c r="E51" i="10"/>
  <c r="E50" i="10" s="1"/>
  <c r="F50" i="10" s="1"/>
  <c r="G32" i="10"/>
  <c r="F32" i="10"/>
  <c r="E32" i="10"/>
  <c r="G15" i="10"/>
  <c r="F15" i="10"/>
  <c r="G122" i="10"/>
  <c r="F122" i="10"/>
  <c r="E122" i="10"/>
  <c r="G110" i="10"/>
  <c r="E110" i="10"/>
  <c r="G105" i="10"/>
  <c r="G95" i="10" s="1"/>
  <c r="F95" i="10"/>
  <c r="E105" i="10"/>
  <c r="G93" i="10"/>
  <c r="F93" i="10"/>
  <c r="E93" i="10"/>
  <c r="E90" i="10"/>
  <c r="G87" i="10"/>
  <c r="F87" i="10"/>
  <c r="E87" i="10"/>
  <c r="G82" i="10"/>
  <c r="E82" i="10"/>
  <c r="G47" i="10"/>
  <c r="F47" i="10"/>
  <c r="E47" i="10"/>
  <c r="G28" i="10"/>
  <c r="F28" i="10"/>
  <c r="E28" i="10"/>
  <c r="E15" i="10"/>
  <c r="G11" i="10"/>
  <c r="E11" i="10"/>
  <c r="H15" i="10" l="1"/>
  <c r="G109" i="10"/>
  <c r="H11" i="10"/>
  <c r="H105" i="10"/>
  <c r="H23" i="10"/>
  <c r="E27" i="10"/>
  <c r="H56" i="10"/>
  <c r="E54" i="10"/>
  <c r="F54" i="10"/>
  <c r="F9" i="10" s="1"/>
  <c r="G54" i="10"/>
  <c r="G50" i="10"/>
  <c r="H50" i="10" s="1"/>
  <c r="H32" i="10"/>
  <c r="E10" i="10"/>
  <c r="H51" i="10"/>
  <c r="H47" i="10"/>
  <c r="G10" i="10"/>
  <c r="F27" i="10"/>
  <c r="E86" i="10"/>
  <c r="H97" i="10"/>
  <c r="E109" i="10"/>
  <c r="H28" i="10"/>
  <c r="E95" i="10"/>
  <c r="F109" i="10"/>
  <c r="F86" i="10"/>
  <c r="G86" i="10"/>
  <c r="H122" i="10"/>
  <c r="H95" i="10"/>
  <c r="F10" i="10"/>
  <c r="G27" i="10"/>
  <c r="G9" i="9"/>
  <c r="H20" i="9"/>
  <c r="G20" i="9"/>
  <c r="H19" i="9"/>
  <c r="G19" i="9"/>
  <c r="H18" i="9"/>
  <c r="G18" i="9"/>
  <c r="H17" i="9"/>
  <c r="G17" i="9"/>
  <c r="F16" i="9"/>
  <c r="H15" i="9"/>
  <c r="G15" i="9"/>
  <c r="H14" i="9"/>
  <c r="G14" i="9"/>
  <c r="H12" i="9"/>
  <c r="G12" i="9"/>
  <c r="H11" i="9"/>
  <c r="G11" i="9"/>
  <c r="H10" i="9"/>
  <c r="G10" i="9"/>
  <c r="H9" i="9"/>
  <c r="F7" i="9"/>
  <c r="D7" i="9"/>
  <c r="H7" i="11"/>
  <c r="H6" i="11" s="1"/>
  <c r="H5" i="11" s="1"/>
  <c r="G7" i="11"/>
  <c r="G6" i="11" s="1"/>
  <c r="G5" i="11" s="1"/>
  <c r="F6" i="11"/>
  <c r="F5" i="11" s="1"/>
  <c r="C6" i="11"/>
  <c r="D5" i="11"/>
  <c r="C5" i="11"/>
  <c r="H109" i="10" l="1"/>
  <c r="H54" i="10"/>
  <c r="H27" i="10"/>
  <c r="E9" i="10"/>
  <c r="G9" i="10"/>
  <c r="H10" i="10"/>
  <c r="G7" i="9"/>
  <c r="H7" i="9"/>
  <c r="H16" i="9"/>
  <c r="G16" i="9"/>
  <c r="G19" i="8"/>
  <c r="G13" i="8"/>
  <c r="H9" i="10" l="1"/>
  <c r="I45" i="8"/>
  <c r="H45" i="8"/>
  <c r="G44" i="8"/>
  <c r="E44" i="8"/>
  <c r="I43" i="8"/>
  <c r="H43" i="8"/>
  <c r="G41" i="8"/>
  <c r="E41" i="8"/>
  <c r="I39" i="8"/>
  <c r="H39" i="8"/>
  <c r="G38" i="8"/>
  <c r="G34" i="8" s="1"/>
  <c r="E38" i="8"/>
  <c r="I37" i="8"/>
  <c r="G35" i="8"/>
  <c r="E35" i="8"/>
  <c r="G32" i="8"/>
  <c r="G28" i="8" s="1"/>
  <c r="E32" i="8"/>
  <c r="I31" i="8"/>
  <c r="H31" i="8"/>
  <c r="I30" i="8"/>
  <c r="H30" i="8"/>
  <c r="H29" i="8"/>
  <c r="G29" i="8"/>
  <c r="E29" i="8"/>
  <c r="E28" i="8" s="1"/>
  <c r="H27" i="8"/>
  <c r="G26" i="8"/>
  <c r="E26" i="8"/>
  <c r="I25" i="8"/>
  <c r="H25" i="8"/>
  <c r="I24" i="8"/>
  <c r="H24" i="8"/>
  <c r="G22" i="8"/>
  <c r="I22" i="8"/>
  <c r="E22" i="8"/>
  <c r="H20" i="8"/>
  <c r="E19" i="8"/>
  <c r="E18" i="8" s="1"/>
  <c r="G18" i="8"/>
  <c r="I17" i="8"/>
  <c r="H17" i="8"/>
  <c r="E16" i="8"/>
  <c r="I15" i="8"/>
  <c r="H15" i="8"/>
  <c r="I14" i="8"/>
  <c r="H14" i="8"/>
  <c r="I13" i="8"/>
  <c r="E13" i="8"/>
  <c r="H13" i="8"/>
  <c r="I11" i="8"/>
  <c r="H11" i="8"/>
  <c r="G10" i="8"/>
  <c r="E10" i="8"/>
  <c r="I9" i="8"/>
  <c r="H9" i="8"/>
  <c r="I8" i="8"/>
  <c r="H8" i="8"/>
  <c r="G7" i="8"/>
  <c r="E7" i="8"/>
  <c r="G40" i="8" l="1"/>
  <c r="E34" i="8"/>
  <c r="G21" i="8"/>
  <c r="I21" i="8" s="1"/>
  <c r="H44" i="8"/>
  <c r="H7" i="8"/>
  <c r="I35" i="8"/>
  <c r="I29" i="8"/>
  <c r="I19" i="8"/>
  <c r="I18" i="8"/>
  <c r="E21" i="8"/>
  <c r="E12" i="8"/>
  <c r="H28" i="8"/>
  <c r="H19" i="8"/>
  <c r="I38" i="8"/>
  <c r="I34" i="8"/>
  <c r="H26" i="8"/>
  <c r="H18" i="8"/>
  <c r="I16" i="8"/>
  <c r="I10" i="8"/>
  <c r="I7" i="8"/>
  <c r="I44" i="8"/>
  <c r="I41" i="8"/>
  <c r="E40" i="8"/>
  <c r="E6" i="8"/>
  <c r="H38" i="8"/>
  <c r="H34" i="8"/>
  <c r="H22" i="8"/>
  <c r="I28" i="8"/>
  <c r="I40" i="8"/>
  <c r="H10" i="8"/>
  <c r="H16" i="8"/>
  <c r="H40" i="8"/>
  <c r="H41" i="8"/>
  <c r="G6" i="8"/>
  <c r="G12" i="8"/>
  <c r="H21" i="8" l="1"/>
  <c r="E46" i="8"/>
  <c r="I12" i="8"/>
  <c r="H12" i="8"/>
  <c r="G46" i="8"/>
  <c r="I6" i="8"/>
  <c r="H6" i="8"/>
  <c r="H46" i="8" l="1"/>
  <c r="I46" i="8"/>
  <c r="L95" i="3" l="1"/>
  <c r="K95" i="3"/>
  <c r="J94" i="3"/>
  <c r="H94" i="3"/>
  <c r="L93" i="3"/>
  <c r="J92" i="3"/>
  <c r="K92" i="3" s="1"/>
  <c r="H92" i="3"/>
  <c r="K91" i="3"/>
  <c r="L89" i="3"/>
  <c r="K89" i="3"/>
  <c r="J88" i="3"/>
  <c r="H88" i="3"/>
  <c r="L85" i="3"/>
  <c r="K85" i="3"/>
  <c r="J84" i="3"/>
  <c r="H84" i="3"/>
  <c r="H81" i="3" s="1"/>
  <c r="J82" i="3"/>
  <c r="H82" i="3"/>
  <c r="L80" i="3"/>
  <c r="K80" i="3"/>
  <c r="L79" i="3"/>
  <c r="K79" i="3"/>
  <c r="L78" i="3"/>
  <c r="K78" i="3"/>
  <c r="L77" i="3"/>
  <c r="K77" i="3"/>
  <c r="L76" i="3"/>
  <c r="K76" i="3"/>
  <c r="L75" i="3"/>
  <c r="K75" i="3"/>
  <c r="J74" i="3"/>
  <c r="H74" i="3"/>
  <c r="L73" i="3"/>
  <c r="K73" i="3"/>
  <c r="J72" i="3"/>
  <c r="H72" i="3"/>
  <c r="L71" i="3"/>
  <c r="K71" i="3"/>
  <c r="L70" i="3"/>
  <c r="K70" i="3"/>
  <c r="L69" i="3"/>
  <c r="K69" i="3"/>
  <c r="L68" i="3"/>
  <c r="L67" i="3"/>
  <c r="K67" i="3"/>
  <c r="L66" i="3"/>
  <c r="K66" i="3"/>
  <c r="L65" i="3"/>
  <c r="K65" i="3"/>
  <c r="L64" i="3"/>
  <c r="K64" i="3"/>
  <c r="L63" i="3"/>
  <c r="K63" i="3"/>
  <c r="J62" i="3"/>
  <c r="H62" i="3"/>
  <c r="L61" i="3"/>
  <c r="L60" i="3"/>
  <c r="K60" i="3"/>
  <c r="L59" i="3"/>
  <c r="K59" i="3"/>
  <c r="L58" i="3"/>
  <c r="K58" i="3"/>
  <c r="L57" i="3"/>
  <c r="K57" i="3"/>
  <c r="J56" i="3"/>
  <c r="H56" i="3"/>
  <c r="L55" i="3"/>
  <c r="K55" i="3"/>
  <c r="L54" i="3"/>
  <c r="K54" i="3"/>
  <c r="L53" i="3"/>
  <c r="K53" i="3"/>
  <c r="J52" i="3"/>
  <c r="H52" i="3"/>
  <c r="L50" i="3"/>
  <c r="K50" i="3"/>
  <c r="J49" i="3"/>
  <c r="L48" i="3"/>
  <c r="K48" i="3"/>
  <c r="J47" i="3"/>
  <c r="H47" i="3"/>
  <c r="L46" i="3"/>
  <c r="K46" i="3"/>
  <c r="J45" i="3"/>
  <c r="L35" i="3"/>
  <c r="K35" i="3"/>
  <c r="J34" i="3"/>
  <c r="H34" i="3"/>
  <c r="G34" i="3"/>
  <c r="L32" i="3"/>
  <c r="K32" i="3"/>
  <c r="L31" i="3"/>
  <c r="K31" i="3"/>
  <c r="J30" i="3"/>
  <c r="J29" i="3" s="1"/>
  <c r="H30" i="3"/>
  <c r="H29" i="3" s="1"/>
  <c r="G30" i="3"/>
  <c r="G29" i="3" s="1"/>
  <c r="L28" i="3"/>
  <c r="K28" i="3"/>
  <c r="H27" i="3"/>
  <c r="G27" i="3"/>
  <c r="L26" i="3"/>
  <c r="K26" i="3"/>
  <c r="J25" i="3"/>
  <c r="H25" i="3"/>
  <c r="G25" i="3"/>
  <c r="L23" i="3"/>
  <c r="K23" i="3"/>
  <c r="J22" i="3"/>
  <c r="L22" i="3" s="1"/>
  <c r="H22" i="3"/>
  <c r="H21" i="3" s="1"/>
  <c r="G22" i="3"/>
  <c r="G21" i="3" s="1"/>
  <c r="K20" i="3"/>
  <c r="J19" i="3"/>
  <c r="H19" i="3"/>
  <c r="H13" i="3" s="1"/>
  <c r="G19" i="3"/>
  <c r="L18" i="3"/>
  <c r="K18" i="3"/>
  <c r="L17" i="3"/>
  <c r="K17" i="3"/>
  <c r="J16" i="3"/>
  <c r="G16" i="3"/>
  <c r="G13" i="3" s="1"/>
  <c r="H11" i="3" l="1"/>
  <c r="H12" i="3"/>
  <c r="G24" i="3"/>
  <c r="L16" i="3"/>
  <c r="K25" i="3"/>
  <c r="K45" i="3"/>
  <c r="L94" i="3"/>
  <c r="L92" i="3"/>
  <c r="L88" i="3"/>
  <c r="L84" i="3"/>
  <c r="L74" i="3"/>
  <c r="L72" i="3"/>
  <c r="L49" i="3"/>
  <c r="L47" i="3"/>
  <c r="H87" i="3"/>
  <c r="H86" i="3" s="1"/>
  <c r="H51" i="3"/>
  <c r="H44" i="3"/>
  <c r="L30" i="3"/>
  <c r="L29" i="3"/>
  <c r="L34" i="3"/>
  <c r="H24" i="3"/>
  <c r="K56" i="3"/>
  <c r="K52" i="3"/>
  <c r="L56" i="3"/>
  <c r="L52" i="3"/>
  <c r="J51" i="3"/>
  <c r="L45" i="3"/>
  <c r="K94" i="3"/>
  <c r="K62" i="3"/>
  <c r="K72" i="3"/>
  <c r="K84" i="3"/>
  <c r="K49" i="3"/>
  <c r="L62" i="3"/>
  <c r="J81" i="3"/>
  <c r="J87" i="3"/>
  <c r="J44" i="3"/>
  <c r="K74" i="3"/>
  <c r="K88" i="3"/>
  <c r="K47" i="3"/>
  <c r="L25" i="3"/>
  <c r="J24" i="3"/>
  <c r="L24" i="3" s="1"/>
  <c r="J21" i="3"/>
  <c r="L21" i="3" s="1"/>
  <c r="K24" i="3"/>
  <c r="G12" i="3"/>
  <c r="K19" i="3"/>
  <c r="K27" i="3"/>
  <c r="K34" i="3"/>
  <c r="J13" i="3"/>
  <c r="L27" i="3"/>
  <c r="K16" i="3"/>
  <c r="K22" i="3"/>
  <c r="K29" i="3"/>
  <c r="K30" i="3"/>
  <c r="J11" i="3" l="1"/>
  <c r="J12" i="3"/>
  <c r="K21" i="3"/>
  <c r="L51" i="3"/>
  <c r="H43" i="3"/>
  <c r="H42" i="3" s="1"/>
  <c r="K51" i="3"/>
  <c r="L44" i="3"/>
  <c r="K44" i="3"/>
  <c r="J43" i="3"/>
  <c r="L87" i="3"/>
  <c r="K87" i="3"/>
  <c r="J86" i="3"/>
  <c r="L81" i="3"/>
  <c r="K81" i="3"/>
  <c r="L13" i="3"/>
  <c r="K13" i="3"/>
  <c r="K43" i="3" l="1"/>
  <c r="J42" i="3"/>
  <c r="L43" i="3"/>
  <c r="L86" i="3"/>
  <c r="K86" i="3"/>
  <c r="L11" i="3"/>
  <c r="K11" i="3"/>
  <c r="L12" i="3"/>
  <c r="K12" i="3"/>
  <c r="L42" i="3" l="1"/>
  <c r="K42" i="3"/>
  <c r="L14" i="1" l="1"/>
  <c r="L13" i="1"/>
  <c r="L10" i="1"/>
  <c r="K14" i="1"/>
  <c r="K13" i="1"/>
  <c r="K10" i="1"/>
  <c r="J12" i="1"/>
  <c r="H12" i="1"/>
  <c r="J9" i="1"/>
  <c r="H9" i="1"/>
  <c r="J15" i="1" l="1"/>
  <c r="J24" i="1" s="1"/>
  <c r="L12" i="1"/>
  <c r="H15" i="1"/>
  <c r="L9" i="1"/>
  <c r="G12" i="1"/>
  <c r="K12" i="1" s="1"/>
  <c r="G9" i="1"/>
  <c r="K9" i="1" s="1"/>
  <c r="G15" i="1" l="1"/>
  <c r="G24" i="1" s="1"/>
  <c r="H23" i="1" s="1"/>
  <c r="H24" i="1" s="1"/>
  <c r="I20" i="8" l="1"/>
</calcChain>
</file>

<file path=xl/comments1.xml><?xml version="1.0" encoding="utf-8"?>
<comments xmlns="http://schemas.openxmlformats.org/spreadsheetml/2006/main">
  <authors>
    <author>Tajnistvo</author>
  </authors>
  <commentList>
    <comment ref="E82" authorId="0" shapeId="0">
      <text>
        <r>
          <rPr>
            <b/>
            <sz val="9"/>
            <color indexed="81"/>
            <rFont val="Segoe UI"/>
            <family val="2"/>
            <charset val="238"/>
          </rPr>
          <t>Tajnistvo:</t>
        </r>
        <r>
          <rPr>
            <sz val="9"/>
            <color indexed="81"/>
            <rFont val="Segoe UI"/>
            <family val="2"/>
            <charset val="238"/>
          </rPr>
          <t xml:space="preserve">
M(</t>
        </r>
      </text>
    </comment>
    <comment ref="F82" authorId="0" shapeId="0">
      <text>
        <r>
          <rPr>
            <b/>
            <sz val="9"/>
            <color indexed="81"/>
            <rFont val="Segoe UI"/>
            <family val="2"/>
            <charset val="238"/>
          </rPr>
          <t>Tajnistvo:</t>
        </r>
        <r>
          <rPr>
            <sz val="9"/>
            <color indexed="81"/>
            <rFont val="Segoe UI"/>
            <family val="2"/>
            <charset val="238"/>
          </rPr>
          <t xml:space="preserve">
M(</t>
        </r>
      </text>
    </comment>
    <comment ref="G82" authorId="0" shapeId="0">
      <text>
        <r>
          <rPr>
            <b/>
            <sz val="9"/>
            <color indexed="81"/>
            <rFont val="Segoe UI"/>
            <family val="2"/>
            <charset val="238"/>
          </rPr>
          <t>Tajnistvo:</t>
        </r>
        <r>
          <rPr>
            <sz val="9"/>
            <color indexed="81"/>
            <rFont val="Segoe UI"/>
            <family val="2"/>
            <charset val="238"/>
          </rPr>
          <t xml:space="preserve">
M(</t>
        </r>
      </text>
    </comment>
  </commentList>
</comments>
</file>

<file path=xl/sharedStrings.xml><?xml version="1.0" encoding="utf-8"?>
<sst xmlns="http://schemas.openxmlformats.org/spreadsheetml/2006/main" count="421" uniqueCount="222">
  <si>
    <t>PRIHODI UKUPNO</t>
  </si>
  <si>
    <t>RASHODI UKUPNO</t>
  </si>
  <si>
    <t>Rashodi poslovanja</t>
  </si>
  <si>
    <t>Rashodi za zaposlene</t>
  </si>
  <si>
    <t>Rashodi za nabavu nefinancijske imovine</t>
  </si>
  <si>
    <t>BROJČANA OZNAKA I NAZIV</t>
  </si>
  <si>
    <t>UKUPNI RASHODI</t>
  </si>
  <si>
    <t>II. POSEBNI DIO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</si>
  <si>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</si>
  <si>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</si>
  <si>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</si>
  <si>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</si>
  <si>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</si>
  <si>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</si>
  <si>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</si>
  <si>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</si>
  <si>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</si>
  <si>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</si>
  <si>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</si>
  <si>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</si>
  <si>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</si>
  <si>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1 Opći prihodi i primici</t>
  </si>
  <si>
    <t>UKUPNO RASHODI</t>
  </si>
  <si>
    <t>IZVJEŠTAJ O PRIHODIMA I RASHODIMA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</si>
  <si>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</si>
  <si>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</si>
  <si>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</si>
  <si>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</si>
  <si>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</si>
  <si>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</si>
  <si>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</si>
  <si>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</si>
  <si>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</si>
  <si>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</si>
  <si>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</si>
  <si>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</si>
  <si>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</si>
  <si>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</si>
  <si>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</si>
  <si>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</si>
  <si>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</si>
  <si>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</si>
  <si>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>IZVJEŠTAJ PO PROGRAMSKOJ KLASIFIKACIJI</t>
  </si>
  <si>
    <t>NAZIV IZVORA FINANCIRANJA AA</t>
  </si>
  <si>
    <t>NAZIV IZVORA FINANCIRANJA AB</t>
  </si>
  <si>
    <t xml:space="preserve">BROJČANA OZNAKA Skupine ekonomske klasifikacije (rashod/izdatak) </t>
  </si>
  <si>
    <t>NAZIV SKUPINE (RASHODA/IZDATKA)</t>
  </si>
  <si>
    <t>NAZIV ODJELJKA (RASHODA/IZDATKA)</t>
  </si>
  <si>
    <t xml:space="preserve">BROJČANA OZNAKA PRORAČUNSKOG KORISNIKA </t>
  </si>
  <si>
    <t xml:space="preserve">NAZIV PRORAČUNSKOG KORISNIKA </t>
  </si>
  <si>
    <t xml:space="preserve">BROJČANA OZNAKA IZVORA FINANCIRANJA AA </t>
  </si>
  <si>
    <t>BROJČANA OZNAKA IZVORA FINANCIRANJA  AB</t>
  </si>
  <si>
    <t>BROJČANA OZNAKA PROGRAMA Y</t>
  </si>
  <si>
    <t>NAZIV AKTIVNOSTI Z</t>
  </si>
  <si>
    <t>BROJČANA OZNAKA AKTIVNOSTI/PROJEKTA Z</t>
  </si>
  <si>
    <t>NAZIV PROGRAMA Y</t>
  </si>
  <si>
    <t>BROJČANA OZNAKA PROGRAMA D</t>
  </si>
  <si>
    <t>NAZIV PROGRAMA D</t>
  </si>
  <si>
    <t>SAŽETAK  RAČUNA PRIHODA I RASHODA I  RAČUNA FINANCIRANJA  može sadržavati i dodatne podatke.</t>
  </si>
  <si>
    <t>IZVORNI PLAN ILI REBALANS N.*</t>
  </si>
  <si>
    <t>TEKUĆI PLAN N.*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</si>
  <si>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</si>
  <si>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</si>
  <si>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 IZVRŠENJE 
N.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</si>
  <si>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</si>
  <si>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</si>
  <si>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BROJČANA OZNAKA Odjeljka ekonomske klasifikacije (rashod/izdatak) </t>
  </si>
  <si>
    <t>UKUPNO PRIHODI</t>
  </si>
  <si>
    <t>PRIHODI POSLOVANJA</t>
  </si>
  <si>
    <t>Pomoći od inozemnih vlada</t>
  </si>
  <si>
    <t>Pomoći proračunskim korinicima iz proračuna koji im nije nadležan</t>
  </si>
  <si>
    <t>Tekuće pomoći proračuunskim korisnicima iz proračuna koji im nije nadležan</t>
  </si>
  <si>
    <t>Kapitalne pomoći proračunskim korisnicima koji im nije nadležan</t>
  </si>
  <si>
    <t>Pomoći temeljem prijensa sredstava EU</t>
  </si>
  <si>
    <t>Tekuće pomoći temeljem prijenosa sredstava EU</t>
  </si>
  <si>
    <t>Prihodi po posebnim propisima</t>
  </si>
  <si>
    <t>Ostali nespomenuti prihodi /sufinancijraje…)</t>
  </si>
  <si>
    <t>prihodi od pruženih usluga (najam)</t>
  </si>
  <si>
    <t>Donacije od pravnih i fizčkih osoba</t>
  </si>
  <si>
    <t>Prihodi iz nadležnog proračuna</t>
  </si>
  <si>
    <t>Peihodi iz nadležnog proračuna</t>
  </si>
  <si>
    <t>Prihodi iz nadležnog proračuna za financiranje redovne djelatnosti</t>
  </si>
  <si>
    <t>Prihodi iz nadležnog proračuna za financiranje rashoda za nabavu nefinancijske imovine</t>
  </si>
  <si>
    <t>Vlastiti izvori</t>
  </si>
  <si>
    <t>Rezultat poslovanja</t>
  </si>
  <si>
    <t>Preneseni višak poslovanja</t>
  </si>
  <si>
    <t xml:space="preserve"> RAČUN PRIHODA I RASHODA  GRADSKE KNJIŽNICE ZADAR</t>
  </si>
  <si>
    <t>Tekuće donacije</t>
  </si>
  <si>
    <t>A1038-01</t>
  </si>
  <si>
    <t>Ostali rashodi za zaposlene</t>
  </si>
  <si>
    <t>Doprinosi na plaću</t>
  </si>
  <si>
    <t>Doprinos za zdravstveno osiguranje</t>
  </si>
  <si>
    <t>A1038-02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</si>
  <si>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</si>
  <si>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</si>
  <si>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</si>
  <si>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</si>
  <si>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invest.održavanje</t>
  </si>
  <si>
    <t>Sitan inventar i auto gume</t>
  </si>
  <si>
    <t>Službena i radna odjeća</t>
  </si>
  <si>
    <t>Rahodi za usluge</t>
  </si>
  <si>
    <t>Usuge tefona, pošte i prijevoza</t>
  </si>
  <si>
    <t>Usluge tekućeg i investicijskog održavanja</t>
  </si>
  <si>
    <t>Usluge promidžbe i indormiranja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</si>
  <si>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</si>
  <si>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</si>
  <si>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</si>
  <si>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</si>
  <si>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</si>
  <si>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</si>
  <si>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>Naknade troškova osobama izvan radnog odnos</t>
  </si>
  <si>
    <t>Ostali nespomenuti rashodi poslovanja</t>
  </si>
  <si>
    <t>Naknada za rad predstav,tijelai izvršnih tijela</t>
  </si>
  <si>
    <t>Premije osiguranja</t>
  </si>
  <si>
    <t>Reprezentacija</t>
  </si>
  <si>
    <t>Članarine i norme</t>
  </si>
  <si>
    <t>Pristojbe i naknade</t>
  </si>
  <si>
    <t>Financijski rashoi</t>
  </si>
  <si>
    <t>Kamate za primljene kredite i zajmove</t>
  </si>
  <si>
    <t>Ostali financijski rashodi</t>
  </si>
  <si>
    <t>Bankarske usluge i usluge platnog prometa</t>
  </si>
  <si>
    <t>A1038-03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</si>
  <si>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</si>
  <si>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</si>
  <si>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</si>
  <si>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</si>
  <si>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</si>
  <si>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Prijevozna sredstva</t>
  </si>
  <si>
    <t>Prijevozna sredstva u cestovnom prometu</t>
  </si>
  <si>
    <t>Knjige, umjetnička djela i ostale izlož. Vrijednosti</t>
  </si>
  <si>
    <t>NAZIV</t>
  </si>
  <si>
    <t xml:space="preserve">Izvor financiranja </t>
  </si>
  <si>
    <r>
      <rPr>
        <b/>
        <i/>
        <sz val="10"/>
        <color rgb="FFC00000"/>
        <rFont val="Arial"/>
        <family val="2"/>
        <charset val="238"/>
      </rPr>
      <t xml:space="preserve">11   </t>
    </r>
    <r>
      <rPr>
        <b/>
        <i/>
        <sz val="10"/>
        <color indexed="8"/>
        <rFont val="Arial"/>
        <family val="2"/>
        <charset val="238"/>
      </rPr>
      <t xml:space="preserve">   GRAD ZADAR </t>
    </r>
  </si>
  <si>
    <t>Rrashodi za zaposlene</t>
  </si>
  <si>
    <t>Rashodi za nabavu proizvene dugotrajne imovine</t>
  </si>
  <si>
    <r>
      <rPr>
        <b/>
        <i/>
        <sz val="10"/>
        <color rgb="FFC00000"/>
        <rFont val="Arial"/>
        <family val="2"/>
        <charset val="238"/>
      </rPr>
      <t xml:space="preserve">57 </t>
    </r>
    <r>
      <rPr>
        <b/>
        <i/>
        <sz val="10"/>
        <rFont val="Arial"/>
        <family val="2"/>
        <charset val="238"/>
      </rPr>
      <t xml:space="preserve">    MINISTARTVO KULTURE I MEDIJA RH I ZADARSKA ŽUPANIJA</t>
    </r>
  </si>
  <si>
    <r>
      <rPr>
        <b/>
        <sz val="10"/>
        <color rgb="FFC00000"/>
        <rFont val="Arial"/>
        <family val="2"/>
        <charset val="238"/>
      </rPr>
      <t xml:space="preserve">31 </t>
    </r>
    <r>
      <rPr>
        <b/>
        <sz val="10"/>
        <rFont val="Arial"/>
        <family val="2"/>
        <charset val="238"/>
      </rPr>
      <t xml:space="preserve">   VLASTITI PRIHODI</t>
    </r>
  </si>
  <si>
    <r>
      <rPr>
        <b/>
        <i/>
        <sz val="10"/>
        <color rgb="FFC00000"/>
        <rFont val="Arial"/>
        <family val="2"/>
        <charset val="238"/>
      </rPr>
      <t xml:space="preserve">41      </t>
    </r>
    <r>
      <rPr>
        <b/>
        <i/>
        <sz val="10"/>
        <rFont val="Arial"/>
        <family val="2"/>
        <charset val="238"/>
      </rPr>
      <t>PRIHODI ZA POSEBNE NAMJENE</t>
    </r>
  </si>
  <si>
    <t>Rashodi za zaposlne</t>
  </si>
  <si>
    <t>Financijski rashodi</t>
  </si>
  <si>
    <r>
      <rPr>
        <b/>
        <i/>
        <sz val="10"/>
        <color rgb="FFC00000"/>
        <rFont val="Arial"/>
        <family val="2"/>
        <charset val="238"/>
      </rPr>
      <t xml:space="preserve">54   </t>
    </r>
    <r>
      <rPr>
        <b/>
        <i/>
        <sz val="10"/>
        <rFont val="Arial"/>
        <family val="2"/>
        <charset val="238"/>
      </rPr>
      <t>TEKUĆE POMOĆI IZ DRAŽAVNOG PRORAČUNA- SREDSTVA EU</t>
    </r>
  </si>
  <si>
    <r>
      <t xml:space="preserve">61  </t>
    </r>
    <r>
      <rPr>
        <b/>
        <i/>
        <sz val="10"/>
        <rFont val="Arial"/>
        <family val="2"/>
        <charset val="238"/>
      </rPr>
      <t>TEKUĆE DOONACIJE</t>
    </r>
  </si>
  <si>
    <r>
      <rPr>
        <b/>
        <i/>
        <sz val="10"/>
        <color rgb="FFC00000"/>
        <rFont val="Arial"/>
        <family val="2"/>
        <charset val="238"/>
      </rPr>
      <t xml:space="preserve">922   </t>
    </r>
    <r>
      <rPr>
        <b/>
        <i/>
        <sz val="10"/>
        <rFont val="Arial"/>
        <family val="2"/>
        <charset val="238"/>
      </rPr>
      <t xml:space="preserve"> VIŠAK POSLOVANJA</t>
    </r>
  </si>
  <si>
    <t>08 Rekreacija, kultura i religija</t>
  </si>
  <si>
    <t>082 Služba kulture</t>
  </si>
  <si>
    <t>11 - Grad Zadar</t>
  </si>
  <si>
    <t>57 - Ministarstvo kulture i medija i Zadarska županija</t>
  </si>
  <si>
    <t>31 - Vlastiti prihodi</t>
  </si>
  <si>
    <t xml:space="preserve">  41   - Prihodi za posebne namjene</t>
  </si>
  <si>
    <t>54 - Tekuće pomopći iz državnog proračua (sredstva EU)</t>
  </si>
  <si>
    <t xml:space="preserve">  61 - Tekuće donacije</t>
  </si>
  <si>
    <t>92 - Višak poslovanja</t>
  </si>
  <si>
    <t>31- Rashodi za zaposlene</t>
  </si>
  <si>
    <t>32- Materijalni rashodi</t>
  </si>
  <si>
    <t>34 - Financijski rashodi</t>
  </si>
  <si>
    <t xml:space="preserve">42 - Rashodi za nabavu proizvedene dugotrajne imovine </t>
  </si>
  <si>
    <t xml:space="preserve">                                                  IZVJEŠTAJ RAČUNA FINANCIRANJA PREMA EKONOMSKOJ KLASIFIKACIJI </t>
  </si>
  <si>
    <t xml:space="preserve">                                                                                 RAČUN FINANCIRANJA</t>
  </si>
  <si>
    <t>ŠIFRA</t>
  </si>
  <si>
    <t xml:space="preserve">PROGRAM 1038    </t>
  </si>
  <si>
    <t>GRADSKA KNJIŽNICA</t>
  </si>
  <si>
    <t>PRORAČUN GRADA ZADRA</t>
  </si>
  <si>
    <t>Aktivnost  A1038-01                 31</t>
  </si>
  <si>
    <t>Bruto plaće</t>
  </si>
  <si>
    <t>Ostali rashodi za zposlene</t>
  </si>
  <si>
    <t>Aktivnost A1038-02                  32</t>
  </si>
  <si>
    <t>Naknada za prijevoz</t>
  </si>
  <si>
    <t>Naknada članovima UV</t>
  </si>
  <si>
    <t>Aktivnost A1038-03                  42</t>
  </si>
  <si>
    <t>Knjige i oprema</t>
  </si>
  <si>
    <t>Knjižnična građa</t>
  </si>
  <si>
    <t>MINISTARSTVO KULTURE I MEDIJA RH</t>
  </si>
  <si>
    <t>Aktivnost  A1038-01                  31</t>
  </si>
  <si>
    <t>Aktivnost A1038-02                   32</t>
  </si>
  <si>
    <t>Naknada za službena putovanja</t>
  </si>
  <si>
    <t>Stčno usavršavanje zaposlenika</t>
  </si>
  <si>
    <t>Uredski i ostali materijal</t>
  </si>
  <si>
    <t>Materijal i dijelovi za tekuće održavanje</t>
  </si>
  <si>
    <t>Usluge telefona i pošte</t>
  </si>
  <si>
    <t>Usluge promiodžbe i informiranja</t>
  </si>
  <si>
    <t xml:space="preserve">Intelektualne usluge </t>
  </si>
  <si>
    <t>VLASTITI PRIHODI</t>
  </si>
  <si>
    <t>PRIHDI ZA POSEBNE NAMJENE</t>
  </si>
  <si>
    <t xml:space="preserve">Sitan inventar </t>
  </si>
  <si>
    <t>Usluge promidžbe i informiranja</t>
  </si>
  <si>
    <t>Naknade osobama izvan radnog odnosa</t>
  </si>
  <si>
    <t>Naknade članovima UV</t>
  </si>
  <si>
    <t>Premija osiguranja</t>
  </si>
  <si>
    <t>Usluge reprezentacije</t>
  </si>
  <si>
    <t>Članarine</t>
  </si>
  <si>
    <t xml:space="preserve">Ostali rashodi </t>
  </si>
  <si>
    <t>Usluge platnog prometa</t>
  </si>
  <si>
    <t>Aktivnost A1038-03                   42</t>
  </si>
  <si>
    <t>TEKUĆE POMOĆI IZ DRŽAVNOG PRORAČUNA /SREDSTVA EU/</t>
  </si>
  <si>
    <t>Prijevozna sredstva (bibliokombij)</t>
  </si>
  <si>
    <t>DONACIJE</t>
  </si>
  <si>
    <t>VPRENESENI VIŠAK SREDSTAVA</t>
  </si>
  <si>
    <t>Prijevozna sredstva/bibliokombij/</t>
  </si>
  <si>
    <t>Usluge tekuć. I inest.održavanja</t>
  </si>
  <si>
    <t>premija reprezentacije</t>
  </si>
  <si>
    <r>
      <rPr>
        <b/>
        <sz val="10"/>
        <color rgb="FFC00000"/>
        <rFont val="Arial"/>
        <family val="2"/>
        <charset val="238"/>
      </rPr>
      <t>Izvor financiranja 9</t>
    </r>
    <r>
      <rPr>
        <b/>
        <sz val="10"/>
        <rFont val="Arial"/>
        <family val="2"/>
        <charset val="238"/>
      </rPr>
      <t>2</t>
    </r>
  </si>
  <si>
    <t>Izvor financiranja 61</t>
  </si>
  <si>
    <t>Izvor financiranja 54</t>
  </si>
  <si>
    <t>Izvor financiranja 41</t>
  </si>
  <si>
    <t>Izvor financiranja 31</t>
  </si>
  <si>
    <t>Izvor financiranja 57</t>
  </si>
  <si>
    <t>Izvor financiranja 11</t>
  </si>
  <si>
    <t>Ostale usluge (tiskarske usluge)</t>
  </si>
  <si>
    <t>Tekuće pomoći od inozemnih vlada i donacije</t>
  </si>
  <si>
    <t>Naknada za prijevoz na posao</t>
  </si>
  <si>
    <t>Oprema za održ. prostorija</t>
  </si>
  <si>
    <r>
      <t xml:space="preserve">IZVJEŠTAJ O IZVRŠENJU FINANCIJSKOG PLANA GRADSKE KNJIŽNICE ZA RAZDOBLJE OD 01.01-31.12. </t>
    </r>
    <r>
      <rPr>
        <b/>
        <sz val="12"/>
        <color rgb="FFFF0000"/>
        <rFont val="Arial"/>
        <family val="2"/>
        <charset val="238"/>
      </rPr>
      <t>2025</t>
    </r>
    <r>
      <rPr>
        <b/>
        <sz val="12"/>
        <color indexed="8"/>
        <rFont val="Arial"/>
        <family val="2"/>
        <charset val="238"/>
      </rPr>
      <t>.GODINU</t>
    </r>
  </si>
  <si>
    <t>OSTVARENJE/IZVRŠENJE 
2024.</t>
  </si>
  <si>
    <t>IZVORNI PLAN ILI REBALANS 2025.</t>
  </si>
  <si>
    <t>TEKUĆI PLAN 2025.</t>
  </si>
  <si>
    <t>OSTVARENJE/IZVRŠENJE    2025.</t>
  </si>
  <si>
    <t>OSTVARENJE/IZVRŠENJE 2025.</t>
  </si>
  <si>
    <t xml:space="preserve">OSTVARENJE/ IZVRŠENJE 
2024. </t>
  </si>
  <si>
    <t>IZVORNI PLAN ILI REBALANS 2025.*</t>
  </si>
  <si>
    <t>TEKUĆI PLAN 2025.*</t>
  </si>
  <si>
    <t xml:space="preserve">OSTVARENJE/ IZVRŠENJE 2025. </t>
  </si>
  <si>
    <t xml:space="preserve"> IZVRŠENJE 
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</si>
</sst>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#,##0.000"/>
    <numFmt numFmtId="165" formatCode="#,##0.00;[Red]#,##0.00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4" tint="0.59999389629810485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0"/>
      <color rgb="FFC0000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4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1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284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2" fontId="11" fillId="6" borderId="3" xfId="0" applyNumberFormat="1" applyFont="1" applyFill="1" applyBorder="1"/>
    <xf numFmtId="2" fontId="11" fillId="6" borderId="6" xfId="0" applyNumberFormat="1" applyFont="1" applyFill="1" applyBorder="1"/>
    <xf numFmtId="0" fontId="11" fillId="7" borderId="3" xfId="0" applyNumberFormat="1" applyFont="1" applyFill="1" applyBorder="1" applyAlignment="1" applyProtection="1">
      <alignment horizontal="left" vertical="center" wrapText="1"/>
    </xf>
    <xf numFmtId="2" fontId="11" fillId="7" borderId="3" xfId="0" applyNumberFormat="1" applyFont="1" applyFill="1" applyBorder="1"/>
    <xf numFmtId="2" fontId="23" fillId="7" borderId="3" xfId="0" applyNumberFormat="1" applyFont="1" applyFill="1" applyBorder="1"/>
    <xf numFmtId="0" fontId="9" fillId="8" borderId="3" xfId="0" quotePrefix="1" applyFont="1" applyFill="1" applyBorder="1" applyAlignment="1">
      <alignment horizontal="left" vertical="center"/>
    </xf>
    <xf numFmtId="2" fontId="24" fillId="8" borderId="3" xfId="0" applyNumberFormat="1" applyFont="1" applyFill="1" applyBorder="1"/>
    <xf numFmtId="4" fontId="3" fillId="2" borderId="3" xfId="0" applyNumberFormat="1" applyFont="1" applyFill="1" applyBorder="1" applyAlignment="1">
      <alignment horizontal="right"/>
    </xf>
    <xf numFmtId="4" fontId="24" fillId="0" borderId="3" xfId="0" applyNumberFormat="1" applyFont="1" applyBorder="1"/>
    <xf numFmtId="2" fontId="24" fillId="0" borderId="3" xfId="0" applyNumberFormat="1" applyFont="1" applyFill="1" applyBorder="1"/>
    <xf numFmtId="0" fontId="10" fillId="8" borderId="3" xfId="0" quotePrefix="1" applyFont="1" applyFill="1" applyBorder="1" applyAlignment="1">
      <alignment horizontal="left" vertical="center"/>
    </xf>
    <xf numFmtId="0" fontId="9" fillId="8" borderId="3" xfId="0" quotePrefix="1" applyFont="1" applyFill="1" applyBorder="1" applyAlignment="1">
      <alignment horizontal="left" vertical="center" wrapText="1"/>
    </xf>
    <xf numFmtId="0" fontId="11" fillId="7" borderId="3" xfId="0" quotePrefix="1" applyFont="1" applyFill="1" applyBorder="1" applyAlignment="1">
      <alignment horizontal="left" vertical="center"/>
    </xf>
    <xf numFmtId="0" fontId="16" fillId="7" borderId="3" xfId="0" quotePrefix="1" applyFont="1" applyFill="1" applyBorder="1" applyAlignment="1">
      <alignment horizontal="left" vertical="center"/>
    </xf>
    <xf numFmtId="0" fontId="11" fillId="7" borderId="3" xfId="0" quotePrefix="1" applyFont="1" applyFill="1" applyBorder="1" applyAlignment="1">
      <alignment horizontal="left" vertical="center" wrapText="1"/>
    </xf>
    <xf numFmtId="0" fontId="9" fillId="9" borderId="3" xfId="0" quotePrefix="1" applyFont="1" applyFill="1" applyBorder="1" applyAlignment="1">
      <alignment horizontal="left" vertical="center"/>
    </xf>
    <xf numFmtId="0" fontId="11" fillId="8" borderId="3" xfId="0" quotePrefix="1" applyFont="1" applyFill="1" applyBorder="1" applyAlignment="1">
      <alignment horizontal="left" vertical="center"/>
    </xf>
    <xf numFmtId="0" fontId="9" fillId="8" borderId="3" xfId="0" applyNumberFormat="1" applyFont="1" applyFill="1" applyBorder="1" applyAlignment="1" applyProtection="1">
      <alignment horizontal="left" vertical="center" wrapText="1"/>
    </xf>
    <xf numFmtId="4" fontId="11" fillId="7" borderId="3" xfId="0" applyNumberFormat="1" applyFont="1" applyFill="1" applyBorder="1" applyAlignment="1" applyProtection="1">
      <alignment vertical="center" wrapText="1"/>
    </xf>
    <xf numFmtId="0" fontId="11" fillId="9" borderId="3" xfId="0" quotePrefix="1" applyFont="1" applyFill="1" applyBorder="1" applyAlignment="1">
      <alignment horizontal="left" vertical="center"/>
    </xf>
    <xf numFmtId="4" fontId="9" fillId="8" borderId="3" xfId="0" applyNumberFormat="1" applyFont="1" applyFill="1" applyBorder="1" applyAlignment="1" applyProtection="1">
      <alignment vertical="center" wrapText="1"/>
    </xf>
    <xf numFmtId="2" fontId="9" fillId="7" borderId="3" xfId="0" applyNumberFormat="1" applyFont="1" applyFill="1" applyBorder="1"/>
    <xf numFmtId="0" fontId="9" fillId="0" borderId="3" xfId="0" quotePrefix="1" applyFont="1" applyFill="1" applyBorder="1" applyAlignment="1">
      <alignment horizontal="left" vertical="center"/>
    </xf>
    <xf numFmtId="0" fontId="10" fillId="0" borderId="3" xfId="0" quotePrefix="1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0" fontId="11" fillId="10" borderId="3" xfId="0" quotePrefix="1" applyFont="1" applyFill="1" applyBorder="1" applyAlignment="1">
      <alignment horizontal="left" vertical="center"/>
    </xf>
    <xf numFmtId="0" fontId="11" fillId="10" borderId="3" xfId="0" quotePrefix="1" applyFont="1" applyFill="1" applyBorder="1" applyAlignment="1">
      <alignment horizontal="left" vertical="center" wrapText="1"/>
    </xf>
    <xf numFmtId="2" fontId="23" fillId="10" borderId="3" xfId="0" applyNumberFormat="1" applyFont="1" applyFill="1" applyBorder="1"/>
    <xf numFmtId="4" fontId="11" fillId="7" borderId="3" xfId="0" applyNumberFormat="1" applyFont="1" applyFill="1" applyBorder="1" applyAlignment="1">
      <alignment horizontal="right"/>
    </xf>
    <xf numFmtId="4" fontId="9" fillId="0" borderId="3" xfId="0" applyNumberFormat="1" applyFont="1" applyBorder="1"/>
    <xf numFmtId="0" fontId="9" fillId="10" borderId="7" xfId="0" applyFont="1" applyFill="1" applyBorder="1"/>
    <xf numFmtId="2" fontId="24" fillId="10" borderId="7" xfId="0" applyNumberFormat="1" applyFont="1" applyFill="1" applyBorder="1"/>
    <xf numFmtId="0" fontId="0" fillId="0" borderId="6" xfId="0" applyBorder="1"/>
    <xf numFmtId="0" fontId="11" fillId="2" borderId="0" xfId="0" quotePrefix="1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0" fontId="0" fillId="0" borderId="0" xfId="0" applyBorder="1"/>
    <xf numFmtId="0" fontId="10" fillId="2" borderId="0" xfId="0" quotePrefix="1" applyFont="1" applyFill="1" applyBorder="1" applyAlignment="1">
      <alignment horizontal="left" vertical="center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4" fontId="11" fillId="5" borderId="3" xfId="0" applyNumberFormat="1" applyFont="1" applyFill="1" applyBorder="1" applyAlignment="1" applyProtection="1">
      <alignment horizontal="left" vertical="center" wrapText="1"/>
    </xf>
    <xf numFmtId="0" fontId="22" fillId="7" borderId="3" xfId="0" applyNumberFormat="1" applyFont="1" applyFill="1" applyBorder="1" applyAlignment="1" applyProtection="1">
      <alignment horizontal="left" vertical="center" wrapText="1"/>
    </xf>
    <xf numFmtId="2" fontId="9" fillId="8" borderId="3" xfId="0" applyNumberFormat="1" applyFont="1" applyFill="1" applyBorder="1"/>
    <xf numFmtId="2" fontId="9" fillId="0" borderId="3" xfId="0" applyNumberFormat="1" applyFont="1" applyFill="1" applyBorder="1"/>
    <xf numFmtId="0" fontId="22" fillId="7" borderId="3" xfId="0" quotePrefix="1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/>
    </xf>
    <xf numFmtId="0" fontId="11" fillId="6" borderId="3" xfId="0" applyNumberFormat="1" applyFont="1" applyFill="1" applyBorder="1" applyAlignment="1" applyProtection="1">
      <alignment vertical="center" wrapText="1"/>
    </xf>
    <xf numFmtId="0" fontId="11" fillId="7" borderId="3" xfId="0" applyNumberFormat="1" applyFont="1" applyFill="1" applyBorder="1" applyAlignment="1" applyProtection="1">
      <alignment vertical="center" wrapText="1"/>
    </xf>
    <xf numFmtId="0" fontId="9" fillId="8" borderId="3" xfId="0" applyNumberFormat="1" applyFont="1" applyFill="1" applyBorder="1" applyAlignment="1" applyProtection="1">
      <alignment vertical="center" wrapText="1"/>
    </xf>
    <xf numFmtId="2" fontId="23" fillId="5" borderId="3" xfId="0" applyNumberFormat="1" applyFont="1" applyFill="1" applyBorder="1"/>
    <xf numFmtId="4" fontId="11" fillId="6" borderId="3" xfId="0" applyNumberFormat="1" applyFont="1" applyFill="1" applyBorder="1" applyAlignment="1">
      <alignment horizontal="right"/>
    </xf>
    <xf numFmtId="0" fontId="0" fillId="6" borderId="3" xfId="0" applyFill="1" applyBorder="1"/>
    <xf numFmtId="0" fontId="0" fillId="8" borderId="3" xfId="0" applyFill="1" applyBorder="1"/>
    <xf numFmtId="0" fontId="0" fillId="10" borderId="3" xfId="0" applyFill="1" applyBorder="1"/>
    <xf numFmtId="0" fontId="27" fillId="7" borderId="3" xfId="0" applyFont="1" applyFill="1" applyBorder="1"/>
    <xf numFmtId="0" fontId="0" fillId="7" borderId="3" xfId="0" applyFill="1" applyBorder="1"/>
    <xf numFmtId="0" fontId="1" fillId="7" borderId="3" xfId="0" applyFont="1" applyFill="1" applyBorder="1"/>
    <xf numFmtId="0" fontId="0" fillId="5" borderId="3" xfId="0" applyFill="1" applyBorder="1"/>
    <xf numFmtId="0" fontId="0" fillId="10" borderId="7" xfId="0" applyFill="1" applyBorder="1"/>
    <xf numFmtId="4" fontId="9" fillId="8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9" fillId="10" borderId="7" xfId="0" applyNumberFormat="1" applyFont="1" applyFill="1" applyBorder="1"/>
    <xf numFmtId="0" fontId="28" fillId="4" borderId="3" xfId="0" applyNumberFormat="1" applyFont="1" applyFill="1" applyBorder="1" applyAlignment="1" applyProtection="1">
      <alignment horizontal="center" vertical="center" wrapText="1"/>
    </xf>
    <xf numFmtId="0" fontId="10" fillId="2" borderId="3" xfId="0" quotePrefix="1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left" vertical="center" indent="1"/>
    </xf>
    <xf numFmtId="0" fontId="16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left" vertical="center" indent="1"/>
    </xf>
    <xf numFmtId="0" fontId="11" fillId="4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16" fillId="4" borderId="3" xfId="0" applyNumberFormat="1" applyFont="1" applyFill="1" applyBorder="1" applyAlignment="1" applyProtection="1">
      <alignment horizontal="left" vertical="center" wrapText="1"/>
    </xf>
    <xf numFmtId="0" fontId="16" fillId="4" borderId="3" xfId="0" applyNumberFormat="1" applyFont="1" applyFill="1" applyBorder="1" applyAlignment="1" applyProtection="1">
      <alignment vertical="center" wrapText="1"/>
    </xf>
    <xf numFmtId="0" fontId="29" fillId="4" borderId="3" xfId="0" applyFont="1" applyFill="1" applyBorder="1" applyAlignment="1">
      <alignment horizontal="left" vertical="center" indent="1"/>
    </xf>
    <xf numFmtId="0" fontId="16" fillId="4" borderId="3" xfId="0" applyFont="1" applyFill="1" applyBorder="1" applyAlignment="1">
      <alignment vertical="center"/>
    </xf>
    <xf numFmtId="4" fontId="26" fillId="0" borderId="3" xfId="0" applyNumberFormat="1" applyFont="1" applyBorder="1"/>
    <xf numFmtId="0" fontId="13" fillId="6" borderId="3" xfId="0" applyFont="1" applyFill="1" applyBorder="1" applyAlignment="1">
      <alignment vertical="top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4" fontId="16" fillId="4" borderId="3" xfId="0" applyNumberFormat="1" applyFont="1" applyFill="1" applyBorder="1" applyAlignment="1">
      <alignment horizontal="right" wrapText="1"/>
    </xf>
    <xf numFmtId="4" fontId="16" fillId="4" borderId="3" xfId="0" applyNumberFormat="1" applyFont="1" applyFill="1" applyBorder="1" applyAlignment="1">
      <alignment horizontal="right"/>
    </xf>
    <xf numFmtId="4" fontId="16" fillId="7" borderId="3" xfId="0" applyNumberFormat="1" applyFont="1" applyFill="1" applyBorder="1" applyAlignment="1">
      <alignment horizontal="right"/>
    </xf>
    <xf numFmtId="4" fontId="11" fillId="4" borderId="3" xfId="0" applyNumberFormat="1" applyFont="1" applyFill="1" applyBorder="1" applyAlignment="1">
      <alignment horizontal="right"/>
    </xf>
    <xf numFmtId="4" fontId="16" fillId="4" borderId="3" xfId="0" applyNumberFormat="1" applyFont="1" applyFill="1" applyBorder="1" applyAlignment="1" applyProtection="1">
      <alignment horizontal="right" vertical="center" wrapText="1"/>
    </xf>
    <xf numFmtId="2" fontId="0" fillId="0" borderId="3" xfId="0" applyNumberFormat="1" applyBorder="1"/>
    <xf numFmtId="0" fontId="16" fillId="2" borderId="3" xfId="0" quotePrefix="1" applyFont="1" applyFill="1" applyBorder="1" applyAlignment="1">
      <alignment horizontal="left" vertical="center" wrapText="1" indent="1"/>
    </xf>
    <xf numFmtId="0" fontId="16" fillId="2" borderId="3" xfId="0" applyFont="1" applyFill="1" applyBorder="1" applyAlignment="1">
      <alignment horizontal="left" vertical="center" wrapText="1" indent="1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0" fontId="16" fillId="2" borderId="3" xfId="0" applyNumberFormat="1" applyFont="1" applyFill="1" applyBorder="1" applyAlignment="1" applyProtection="1">
      <alignment horizontal="left" vertical="center" wrapText="1" inden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4" fontId="11" fillId="2" borderId="4" xfId="0" applyNumberFormat="1" applyFont="1" applyFill="1" applyBorder="1" applyAlignment="1">
      <alignment horizontal="right"/>
    </xf>
    <xf numFmtId="0" fontId="11" fillId="4" borderId="3" xfId="0" applyFont="1" applyFill="1" applyBorder="1" applyAlignment="1">
      <alignment horizontal="left" vertical="center" wrapText="1"/>
    </xf>
    <xf numFmtId="4" fontId="11" fillId="4" borderId="4" xfId="0" applyNumberFormat="1" applyFont="1" applyFill="1" applyBorder="1" applyAlignment="1">
      <alignment horizontal="right"/>
    </xf>
    <xf numFmtId="0" fontId="11" fillId="0" borderId="3" xfId="0" applyFont="1" applyBorder="1" applyAlignment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right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22" fillId="0" borderId="3" xfId="0" quotePrefix="1" applyNumberFormat="1" applyFont="1" applyFill="1" applyBorder="1" applyAlignment="1" applyProtection="1">
      <alignment horizontal="center" vertical="center" wrapText="1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3" fontId="11" fillId="0" borderId="3" xfId="0" applyNumberFormat="1" applyFont="1" applyBorder="1" applyAlignment="1">
      <alignment horizontal="right"/>
    </xf>
    <xf numFmtId="3" fontId="11" fillId="0" borderId="3" xfId="0" applyNumberFormat="1" applyFont="1" applyFill="1" applyBorder="1" applyAlignment="1">
      <alignment horizontal="right"/>
    </xf>
    <xf numFmtId="3" fontId="11" fillId="3" borderId="3" xfId="0" applyNumberFormat="1" applyFont="1" applyFill="1" applyBorder="1" applyAlignment="1">
      <alignment horizontal="right"/>
    </xf>
    <xf numFmtId="4" fontId="11" fillId="5" borderId="3" xfId="0" applyNumberFormat="1" applyFont="1" applyFill="1" applyBorder="1" applyAlignment="1">
      <alignment horizontal="right"/>
    </xf>
    <xf numFmtId="4" fontId="9" fillId="9" borderId="3" xfId="0" applyNumberFormat="1" applyFont="1" applyFill="1" applyBorder="1" applyAlignment="1" applyProtection="1">
      <alignment vertical="center" wrapText="1"/>
    </xf>
    <xf numFmtId="2" fontId="9" fillId="9" borderId="3" xfId="0" applyNumberFormat="1" applyFont="1" applyFill="1" applyBorder="1"/>
    <xf numFmtId="2" fontId="24" fillId="9" borderId="3" xfId="0" applyNumberFormat="1" applyFont="1" applyFill="1" applyBorder="1"/>
    <xf numFmtId="4" fontId="33" fillId="6" borderId="3" xfId="0" applyNumberFormat="1" applyFont="1" applyFill="1" applyBorder="1" applyAlignment="1">
      <alignment vertical="top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2" fontId="11" fillId="5" borderId="6" xfId="0" applyNumberFormat="1" applyFont="1" applyFill="1" applyBorder="1"/>
    <xf numFmtId="4" fontId="9" fillId="0" borderId="3" xfId="0" applyNumberFormat="1" applyFont="1" applyFill="1" applyBorder="1"/>
    <xf numFmtId="4" fontId="9" fillId="8" borderId="3" xfId="0" applyNumberFormat="1" applyFont="1" applyFill="1" applyBorder="1"/>
    <xf numFmtId="4" fontId="9" fillId="8" borderId="3" xfId="1" applyNumberFormat="1" applyFont="1" applyFill="1" applyBorder="1"/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22" fillId="3" borderId="3" xfId="0" applyNumberFormat="1" applyFont="1" applyFill="1" applyBorder="1" applyAlignment="1" applyProtection="1">
      <alignment horizontal="center" vertical="center" wrapText="1"/>
    </xf>
    <xf numFmtId="2" fontId="34" fillId="4" borderId="3" xfId="0" applyNumberFormat="1" applyFont="1" applyFill="1" applyBorder="1" applyAlignment="1" applyProtection="1">
      <alignment horizontal="center" vertical="center" wrapText="1"/>
    </xf>
    <xf numFmtId="2" fontId="34" fillId="0" borderId="3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Fill="1" applyBorder="1" applyAlignment="1">
      <alignment horizontal="right" wrapText="1"/>
    </xf>
    <xf numFmtId="0" fontId="26" fillId="0" borderId="3" xfId="0" applyFont="1" applyBorder="1"/>
    <xf numFmtId="2" fontId="35" fillId="0" borderId="3" xfId="0" applyNumberFormat="1" applyFont="1" applyFill="1" applyBorder="1" applyAlignment="1">
      <alignment horizontal="center"/>
    </xf>
    <xf numFmtId="4" fontId="36" fillId="0" borderId="3" xfId="0" applyNumberFormat="1" applyFont="1" applyBorder="1"/>
    <xf numFmtId="2" fontId="37" fillId="0" borderId="3" xfId="0" applyNumberFormat="1" applyFont="1" applyFill="1" applyBorder="1" applyAlignment="1" applyProtection="1">
      <alignment horizontal="center" vertical="center" wrapText="1"/>
    </xf>
    <xf numFmtId="2" fontId="34" fillId="6" borderId="3" xfId="0" applyNumberFormat="1" applyFont="1" applyFill="1" applyBorder="1" applyAlignment="1" applyProtection="1">
      <alignment horizontal="center" vertical="center" wrapText="1"/>
    </xf>
    <xf numFmtId="2" fontId="26" fillId="0" borderId="3" xfId="0" applyNumberFormat="1" applyFont="1" applyBorder="1"/>
    <xf numFmtId="0" fontId="9" fillId="3" borderId="3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Border="1"/>
    <xf numFmtId="2" fontId="11" fillId="5" borderId="3" xfId="0" applyNumberFormat="1" applyFont="1" applyFill="1" applyBorder="1"/>
    <xf numFmtId="164" fontId="11" fillId="2" borderId="3" xfId="0" applyNumberFormat="1" applyFont="1" applyFill="1" applyBorder="1" applyAlignment="1">
      <alignment horizontal="right"/>
    </xf>
    <xf numFmtId="0" fontId="11" fillId="0" borderId="3" xfId="0" applyFont="1" applyBorder="1"/>
    <xf numFmtId="4" fontId="11" fillId="10" borderId="3" xfId="0" applyNumberFormat="1" applyFont="1" applyFill="1" applyBorder="1" applyAlignment="1">
      <alignment horizontal="right"/>
    </xf>
    <xf numFmtId="2" fontId="11" fillId="10" borderId="3" xfId="0" applyNumberFormat="1" applyFont="1" applyFill="1" applyBorder="1"/>
    <xf numFmtId="2" fontId="9" fillId="10" borderId="7" xfId="0" applyNumberFormat="1" applyFont="1" applyFill="1" applyBorder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3" fontId="38" fillId="2" borderId="0" xfId="0" applyNumberFormat="1" applyFont="1" applyFill="1" applyBorder="1" applyAlignment="1">
      <alignment horizontal="right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11" fillId="9" borderId="3" xfId="0" applyNumberFormat="1" applyFont="1" applyFill="1" applyBorder="1" applyAlignment="1" applyProtection="1">
      <alignment horizontal="left" vertical="center" wrapText="1"/>
    </xf>
    <xf numFmtId="4" fontId="11" fillId="9" borderId="3" xfId="0" applyNumberFormat="1" applyFont="1" applyFill="1" applyBorder="1" applyAlignment="1">
      <alignment horizontal="right"/>
    </xf>
    <xf numFmtId="4" fontId="11" fillId="9" borderId="3" xfId="0" applyNumberFormat="1" applyFont="1" applyFill="1" applyBorder="1"/>
    <xf numFmtId="0" fontId="11" fillId="0" borderId="3" xfId="0" quotePrefix="1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Border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0" fontId="26" fillId="0" borderId="0" xfId="0" applyFont="1" applyBorder="1"/>
    <xf numFmtId="0" fontId="9" fillId="0" borderId="3" xfId="0" applyFont="1" applyFill="1" applyBorder="1"/>
    <xf numFmtId="0" fontId="3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165" fontId="26" fillId="0" borderId="3" xfId="0" applyNumberFormat="1" applyFont="1" applyBorder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center" wrapText="1"/>
    </xf>
    <xf numFmtId="0" fontId="11" fillId="0" borderId="2" xfId="0" quotePrefix="1" applyFont="1" applyBorder="1" applyAlignment="1">
      <alignment horizontal="center" wrapText="1"/>
    </xf>
    <xf numFmtId="0" fontId="11" fillId="0" borderId="4" xfId="0" quotePrefix="1" applyFont="1" applyBorder="1" applyAlignment="1">
      <alignment horizont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right" vertical="center" wrapText="1"/>
    </xf>
    <xf numFmtId="0" fontId="11" fillId="4" borderId="2" xfId="0" applyNumberFormat="1" applyFont="1" applyFill="1" applyBorder="1" applyAlignment="1" applyProtection="1">
      <alignment horizontal="right" vertical="center" wrapText="1"/>
    </xf>
    <xf numFmtId="0" fontId="11" fillId="4" borderId="4" xfId="0" applyNumberFormat="1" applyFont="1" applyFill="1" applyBorder="1" applyAlignment="1" applyProtection="1">
      <alignment horizontal="right" vertical="center" wrapText="1"/>
    </xf>
    <xf numFmtId="0" fontId="25" fillId="4" borderId="1" xfId="0" applyNumberFormat="1" applyFont="1" applyFill="1" applyBorder="1" applyAlignment="1" applyProtection="1">
      <alignment horizontal="right" vertical="center" wrapText="1"/>
    </xf>
    <xf numFmtId="0" fontId="25" fillId="4" borderId="2" xfId="0" applyNumberFormat="1" applyFont="1" applyFill="1" applyBorder="1" applyAlignment="1" applyProtection="1">
      <alignment horizontal="right" vertical="center" wrapText="1"/>
    </xf>
    <xf numFmtId="0" fontId="25" fillId="4" borderId="4" xfId="0" applyNumberFormat="1" applyFont="1" applyFill="1" applyBorder="1" applyAlignment="1" applyProtection="1">
      <alignment horizontal="right" vertical="center" wrapText="1"/>
    </xf>
    <xf numFmtId="0" fontId="19" fillId="0" borderId="0" xfId="0" applyFont="1" applyAlignment="1">
      <alignment horizont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3"/>
  <sheetViews>
    <sheetView workbookViewId="0">
      <selection activeCell="O2" sqref="O2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226" t="s">
        <v>211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2:12" ht="15.75" customHeight="1" x14ac:dyDescent="0.25"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2:12" ht="6.75" customHeight="1" x14ac:dyDescent="0.25">
      <c r="B3" s="244"/>
      <c r="C3" s="244"/>
      <c r="D3" s="244"/>
      <c r="E3" s="34"/>
      <c r="F3" s="34"/>
      <c r="G3" s="34"/>
      <c r="H3" s="34"/>
      <c r="I3" s="34"/>
      <c r="J3" s="36"/>
      <c r="K3" s="36"/>
      <c r="L3" s="35"/>
    </row>
    <row r="4" spans="2:12" ht="18" customHeight="1" x14ac:dyDescent="0.25">
      <c r="B4" s="226" t="s">
        <v>36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</row>
    <row r="5" spans="2:12" ht="18" customHeight="1" x14ac:dyDescent="0.25">
      <c r="B5" s="37"/>
      <c r="C5" s="38"/>
      <c r="D5" s="38"/>
      <c r="E5" s="38"/>
      <c r="F5" s="38"/>
      <c r="G5" s="38"/>
      <c r="H5" s="38"/>
      <c r="I5" s="38"/>
      <c r="J5" s="38"/>
      <c r="K5" s="38"/>
      <c r="L5" s="35"/>
    </row>
    <row r="6" spans="2:12" x14ac:dyDescent="0.25">
      <c r="B6" s="237" t="s">
        <v>37</v>
      </c>
      <c r="C6" s="237"/>
      <c r="D6" s="237"/>
      <c r="E6" s="237"/>
      <c r="F6" s="237"/>
      <c r="G6" s="39"/>
      <c r="H6" s="39"/>
      <c r="I6" s="39"/>
      <c r="J6" s="39"/>
      <c r="K6" s="40"/>
      <c r="L6" s="35"/>
    </row>
    <row r="7" spans="2:12" ht="25.5" x14ac:dyDescent="0.25">
      <c r="B7" s="238" t="s">
        <v>5</v>
      </c>
      <c r="C7" s="239"/>
      <c r="D7" s="239"/>
      <c r="E7" s="239"/>
      <c r="F7" s="240"/>
      <c r="G7" s="216" t="s">
        <v>212</v>
      </c>
      <c r="H7" s="217" t="s">
        <v>213</v>
      </c>
      <c r="I7" s="184" t="s">
        <v>214</v>
      </c>
      <c r="J7" s="216" t="s">
        <v>215</v>
      </c>
      <c r="K7" s="184" t="s">
        <v>10</v>
      </c>
      <c r="L7" s="184" t="s">
        <v>28</v>
      </c>
    </row>
    <row r="8" spans="2:12" s="18" customFormat="1" ht="11.25" x14ac:dyDescent="0.2">
      <c r="B8" s="231">
        <v>1</v>
      </c>
      <c r="C8" s="231"/>
      <c r="D8" s="231"/>
      <c r="E8" s="231"/>
      <c r="F8" s="232"/>
      <c r="G8" s="170">
        <v>2</v>
      </c>
      <c r="H8" s="171">
        <v>3</v>
      </c>
      <c r="I8" s="171">
        <v>4</v>
      </c>
      <c r="J8" s="171">
        <v>5</v>
      </c>
      <c r="K8" s="171" t="s">
        <v>12</v>
      </c>
      <c r="L8" s="171" t="s">
        <v>13</v>
      </c>
    </row>
    <row r="9" spans="2:12" x14ac:dyDescent="0.25">
      <c r="B9" s="233" t="s">
        <v>0</v>
      </c>
      <c r="C9" s="234"/>
      <c r="D9" s="234"/>
      <c r="E9" s="234"/>
      <c r="F9" s="235"/>
      <c r="G9" s="167">
        <f>SUM(G10:G11)</f>
        <v>1783872.75</v>
      </c>
      <c r="H9" s="167">
        <f t="shared" ref="H9:J9" si="0">SUM(H10:H11)</f>
        <v>2351000</v>
      </c>
      <c r="I9" s="167">
        <f t="shared" ref="I9" si="1">SUM(I10:I11)</f>
        <v>2351000</v>
      </c>
      <c r="J9" s="167">
        <f t="shared" si="0"/>
        <v>2277745.48</v>
      </c>
      <c r="K9" s="167">
        <f>(J9/G9*100)</f>
        <v>127.68542375009653</v>
      </c>
      <c r="L9" s="167">
        <f>(J9/I9*100)</f>
        <v>96.884112292641433</v>
      </c>
    </row>
    <row r="10" spans="2:12" x14ac:dyDescent="0.25">
      <c r="B10" s="236" t="s">
        <v>29</v>
      </c>
      <c r="C10" s="228"/>
      <c r="D10" s="228"/>
      <c r="E10" s="228"/>
      <c r="F10" s="230"/>
      <c r="G10" s="166">
        <v>1783872.75</v>
      </c>
      <c r="H10" s="166">
        <v>2351000</v>
      </c>
      <c r="I10" s="166">
        <v>2351000</v>
      </c>
      <c r="J10" s="166">
        <v>2277745.48</v>
      </c>
      <c r="K10" s="166">
        <f>(J10/G10*100)</f>
        <v>127.68542375009653</v>
      </c>
      <c r="L10" s="166">
        <f t="shared" ref="L10:L14" si="2">(J10/I10*100)</f>
        <v>96.884112292641433</v>
      </c>
    </row>
    <row r="11" spans="2:12" x14ac:dyDescent="0.25">
      <c r="B11" s="241" t="s">
        <v>34</v>
      </c>
      <c r="C11" s="230"/>
      <c r="D11" s="230"/>
      <c r="E11" s="230"/>
      <c r="F11" s="230"/>
      <c r="G11" s="166">
        <v>0</v>
      </c>
      <c r="H11" s="166">
        <v>0</v>
      </c>
      <c r="I11" s="166"/>
      <c r="J11" s="166"/>
      <c r="K11" s="166"/>
      <c r="L11" s="166"/>
    </row>
    <row r="12" spans="2:12" x14ac:dyDescent="0.25">
      <c r="B12" s="13" t="s">
        <v>1</v>
      </c>
      <c r="C12" s="25"/>
      <c r="D12" s="25"/>
      <c r="E12" s="25"/>
      <c r="F12" s="25"/>
      <c r="G12" s="167">
        <f>SUM(G13:G14)</f>
        <v>1833099.03</v>
      </c>
      <c r="H12" s="167">
        <f t="shared" ref="H12:J12" si="3">SUM(H13:H14)</f>
        <v>2373541.19</v>
      </c>
      <c r="I12" s="167">
        <f t="shared" ref="I12" si="4">SUM(I13:I14)</f>
        <v>2373541.19</v>
      </c>
      <c r="J12" s="167">
        <f t="shared" si="3"/>
        <v>2362152.12</v>
      </c>
      <c r="K12" s="167">
        <f t="shared" ref="K12:K14" si="5">(J12/G12*100)</f>
        <v>128.86112977758762</v>
      </c>
      <c r="L12" s="167">
        <f t="shared" si="2"/>
        <v>99.520165478990492</v>
      </c>
    </row>
    <row r="13" spans="2:12" x14ac:dyDescent="0.25">
      <c r="B13" s="227" t="s">
        <v>30</v>
      </c>
      <c r="C13" s="228"/>
      <c r="D13" s="228"/>
      <c r="E13" s="228"/>
      <c r="F13" s="228"/>
      <c r="G13" s="166">
        <v>1544971.26</v>
      </c>
      <c r="H13" s="166">
        <v>2092782.61</v>
      </c>
      <c r="I13" s="166">
        <v>2092782.61</v>
      </c>
      <c r="J13" s="166">
        <v>2086875.89</v>
      </c>
      <c r="K13" s="166">
        <f t="shared" si="5"/>
        <v>135.07538580361683</v>
      </c>
      <c r="L13" s="166">
        <f t="shared" si="2"/>
        <v>99.717757593561032</v>
      </c>
    </row>
    <row r="14" spans="2:12" x14ac:dyDescent="0.25">
      <c r="B14" s="229" t="s">
        <v>31</v>
      </c>
      <c r="C14" s="230"/>
      <c r="D14" s="230"/>
      <c r="E14" s="230"/>
      <c r="F14" s="230"/>
      <c r="G14" s="218">
        <v>288127.77</v>
      </c>
      <c r="H14" s="218">
        <v>280758.58</v>
      </c>
      <c r="I14" s="218">
        <v>280758.58</v>
      </c>
      <c r="J14" s="218">
        <v>275276.23</v>
      </c>
      <c r="K14" s="166">
        <f t="shared" si="5"/>
        <v>95.539638542997778</v>
      </c>
      <c r="L14" s="166">
        <f t="shared" si="2"/>
        <v>98.047308117885464</v>
      </c>
    </row>
    <row r="15" spans="2:12" x14ac:dyDescent="0.25">
      <c r="B15" s="243" t="s">
        <v>38</v>
      </c>
      <c r="C15" s="234"/>
      <c r="D15" s="234"/>
      <c r="E15" s="234"/>
      <c r="F15" s="234"/>
      <c r="G15" s="167">
        <f>SUM(G9-G12)</f>
        <v>-49226.280000000028</v>
      </c>
      <c r="H15" s="167">
        <f>SUM(H9-H12)</f>
        <v>-22541.189999999944</v>
      </c>
      <c r="I15" s="167">
        <f>SUM(I9-I12)</f>
        <v>-22541.189999999944</v>
      </c>
      <c r="J15" s="167">
        <f>SUM(J9-J12)</f>
        <v>-84406.64000000013</v>
      </c>
      <c r="K15" s="167"/>
      <c r="L15" s="167"/>
    </row>
    <row r="16" spans="2:12" ht="18" x14ac:dyDescent="0.25">
      <c r="B16" s="34"/>
      <c r="C16" s="41"/>
      <c r="D16" s="41"/>
      <c r="E16" s="41"/>
      <c r="F16" s="41"/>
      <c r="G16" s="168"/>
      <c r="H16" s="168"/>
      <c r="I16" s="169"/>
      <c r="J16" s="169"/>
      <c r="K16" s="169"/>
      <c r="L16" s="169"/>
    </row>
    <row r="17" spans="1:43" ht="18" customHeight="1" x14ac:dyDescent="0.25">
      <c r="B17" s="237" t="s">
        <v>39</v>
      </c>
      <c r="C17" s="237"/>
      <c r="D17" s="237"/>
      <c r="E17" s="237"/>
      <c r="F17" s="237"/>
      <c r="G17" s="168"/>
      <c r="H17" s="168"/>
      <c r="I17" s="169"/>
      <c r="J17" s="169"/>
      <c r="K17" s="169"/>
      <c r="L17" s="169"/>
    </row>
    <row r="18" spans="1:43" ht="25.5" x14ac:dyDescent="0.25">
      <c r="B18" s="248" t="s">
        <v>5</v>
      </c>
      <c r="C18" s="249"/>
      <c r="D18" s="249"/>
      <c r="E18" s="249"/>
      <c r="F18" s="250"/>
      <c r="G18" s="216" t="s">
        <v>212</v>
      </c>
      <c r="H18" s="184" t="s">
        <v>213</v>
      </c>
      <c r="I18" s="184" t="s">
        <v>214</v>
      </c>
      <c r="J18" s="216" t="s">
        <v>216</v>
      </c>
      <c r="K18" s="184" t="s">
        <v>10</v>
      </c>
      <c r="L18" s="184" t="s">
        <v>28</v>
      </c>
    </row>
    <row r="19" spans="1:43" s="18" customFormat="1" x14ac:dyDescent="0.25">
      <c r="B19" s="231">
        <v>1</v>
      </c>
      <c r="C19" s="231"/>
      <c r="D19" s="231"/>
      <c r="E19" s="231"/>
      <c r="F19" s="232"/>
      <c r="G19" s="170"/>
      <c r="H19" s="171">
        <v>3</v>
      </c>
      <c r="I19" s="171">
        <v>4</v>
      </c>
      <c r="J19" s="171">
        <v>5</v>
      </c>
      <c r="K19" s="171" t="s">
        <v>12</v>
      </c>
      <c r="L19" s="171" t="s">
        <v>13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 x14ac:dyDescent="0.25">
      <c r="A20" s="18"/>
      <c r="B20" s="236" t="s">
        <v>32</v>
      </c>
      <c r="C20" s="251"/>
      <c r="D20" s="251"/>
      <c r="E20" s="251"/>
      <c r="F20" s="252"/>
      <c r="G20" s="172"/>
      <c r="H20" s="172"/>
      <c r="I20" s="172"/>
      <c r="J20" s="172"/>
      <c r="K20" s="172"/>
      <c r="L20" s="172"/>
    </row>
    <row r="21" spans="1:43" x14ac:dyDescent="0.25">
      <c r="A21" s="18"/>
      <c r="B21" s="236" t="s">
        <v>33</v>
      </c>
      <c r="C21" s="228"/>
      <c r="D21" s="228"/>
      <c r="E21" s="228"/>
      <c r="F21" s="228"/>
      <c r="G21" s="172"/>
      <c r="H21" s="173"/>
      <c r="I21" s="172"/>
      <c r="J21" s="172"/>
      <c r="K21" s="172"/>
      <c r="L21" s="172"/>
    </row>
    <row r="22" spans="1:43" s="26" customFormat="1" ht="15" customHeight="1" x14ac:dyDescent="0.25">
      <c r="A22" s="18"/>
      <c r="B22" s="245" t="s">
        <v>35</v>
      </c>
      <c r="C22" s="246"/>
      <c r="D22" s="246"/>
      <c r="E22" s="246"/>
      <c r="F22" s="247"/>
      <c r="G22" s="174"/>
      <c r="H22" s="174"/>
      <c r="I22" s="174"/>
      <c r="J22" s="174"/>
      <c r="K22" s="174"/>
      <c r="L22" s="174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26" customFormat="1" ht="15" customHeight="1" x14ac:dyDescent="0.25">
      <c r="A23" s="18"/>
      <c r="B23" s="245" t="s">
        <v>40</v>
      </c>
      <c r="C23" s="246"/>
      <c r="D23" s="246"/>
      <c r="E23" s="246"/>
      <c r="F23" s="247"/>
      <c r="G23" s="167">
        <v>24468.47</v>
      </c>
      <c r="H23" s="167">
        <f>G24</f>
        <v>-24757.810000000027</v>
      </c>
      <c r="I23" s="167">
        <v>-24757.81</v>
      </c>
      <c r="J23" s="167">
        <v>-24757.81</v>
      </c>
      <c r="K23" s="167"/>
      <c r="L23" s="167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x14ac:dyDescent="0.25">
      <c r="A24" s="18"/>
      <c r="B24" s="243" t="s">
        <v>41</v>
      </c>
      <c r="C24" s="234"/>
      <c r="D24" s="234"/>
      <c r="E24" s="234"/>
      <c r="F24" s="234"/>
      <c r="G24" s="167">
        <f>G15+G23</f>
        <v>-24757.810000000027</v>
      </c>
      <c r="H24" s="167">
        <f>H15+H23</f>
        <v>-47298.999999999971</v>
      </c>
      <c r="I24" s="167">
        <f>I15+I23</f>
        <v>-47298.999999999942</v>
      </c>
      <c r="J24" s="167">
        <f>J15+J23</f>
        <v>-109164.45000000013</v>
      </c>
      <c r="K24" s="167"/>
      <c r="L24" s="167"/>
    </row>
    <row r="25" spans="1:43" ht="15.75" x14ac:dyDescent="0.25">
      <c r="B25" s="42"/>
      <c r="C25" s="43"/>
      <c r="D25" s="43"/>
      <c r="E25" s="43"/>
      <c r="F25" s="43"/>
      <c r="G25" s="210"/>
      <c r="H25" s="44"/>
      <c r="I25" s="44"/>
      <c r="J25" s="44"/>
      <c r="K25" s="44"/>
      <c r="L25" s="35"/>
    </row>
    <row r="26" spans="1:43" ht="15.75" x14ac:dyDescent="0.25">
      <c r="B26" s="253" t="s">
        <v>58</v>
      </c>
      <c r="C26" s="253"/>
      <c r="D26" s="253"/>
      <c r="E26" s="253"/>
      <c r="F26" s="253"/>
      <c r="G26" s="253"/>
      <c r="H26" s="253"/>
      <c r="I26" s="253"/>
      <c r="J26" s="253"/>
      <c r="K26" s="253"/>
      <c r="L26" s="253"/>
    </row>
    <row r="27" spans="1:43" ht="15.75" x14ac:dyDescent="0.25">
      <c r="B27" s="9"/>
      <c r="C27" s="10"/>
      <c r="D27" s="10"/>
      <c r="E27" s="10"/>
      <c r="F27" s="10"/>
      <c r="G27" s="11"/>
      <c r="H27" s="11"/>
      <c r="I27" s="11"/>
      <c r="J27" s="11"/>
      <c r="K27" s="11"/>
    </row>
    <row r="28" spans="1:43" ht="15" customHeight="1" x14ac:dyDescent="0.25">
      <c r="B28" s="254" t="s">
        <v>61</v>
      </c>
      <c r="C28" s="254"/>
      <c r="D28" s="254"/>
      <c r="E28" s="254"/>
      <c r="F28" s="254"/>
      <c r="G28" s="254"/>
      <c r="H28" s="254"/>
      <c r="I28" s="254"/>
      <c r="J28" s="254"/>
      <c r="K28" s="254"/>
      <c r="L28" s="254"/>
    </row>
    <row r="29" spans="1:43" x14ac:dyDescent="0.25">
      <c r="B29" s="254" t="s">
        <v>62</v>
      </c>
      <c r="C29" s="254"/>
      <c r="D29" s="254"/>
      <c r="E29" s="254"/>
      <c r="F29" s="254"/>
      <c r="G29" s="254"/>
      <c r="H29" s="254"/>
      <c r="I29" s="254"/>
      <c r="J29" s="254"/>
      <c r="K29" s="254"/>
      <c r="L29" s="254"/>
    </row>
    <row r="30" spans="1:43" ht="15" customHeight="1" x14ac:dyDescent="0.25">
      <c r="B30" s="254" t="s">
        <v>64</v>
      </c>
      <c r="C30" s="254"/>
      <c r="D30" s="254"/>
      <c r="E30" s="254"/>
      <c r="F30" s="254"/>
      <c r="G30" s="254"/>
      <c r="H30" s="254"/>
      <c r="I30" s="254"/>
      <c r="J30" s="254"/>
      <c r="K30" s="254"/>
      <c r="L30" s="254"/>
    </row>
    <row r="31" spans="1:43" ht="36.75" customHeight="1" x14ac:dyDescent="0.25"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</row>
    <row r="32" spans="1:43" ht="15" customHeight="1" x14ac:dyDescent="0.25">
      <c r="B32" s="242" t="s">
        <v>65</v>
      </c>
      <c r="C32" s="242"/>
      <c r="D32" s="242"/>
      <c r="E32" s="242"/>
      <c r="F32" s="242"/>
      <c r="G32" s="242"/>
      <c r="H32" s="242"/>
      <c r="I32" s="242"/>
      <c r="J32" s="242"/>
      <c r="K32" s="242"/>
      <c r="L32" s="242"/>
    </row>
    <row r="33" spans="2:12" x14ac:dyDescent="0.25"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</row>
  </sheetData>
  <mergeCells count="26">
    <mergeCell ref="B32:L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L26"/>
    <mergeCell ref="B29:L29"/>
    <mergeCell ref="B28:L28"/>
    <mergeCell ref="B30:L31"/>
    <mergeCell ref="B17:F17"/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</mergeCells>
  <pageMargins left="0.7" right="0.7" top="0.75" bottom="0.75" header="0.3" footer="0.3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topLeftCell="D1" workbookViewId="0">
      <selection activeCell="G39" sqref="G3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1:12" ht="18" customHeight="1" x14ac:dyDescent="0.25">
      <c r="B1" s="2"/>
      <c r="C1" s="2"/>
      <c r="D1" s="2"/>
      <c r="E1" s="12"/>
      <c r="F1" s="2"/>
      <c r="G1" s="2"/>
      <c r="H1" s="2"/>
      <c r="I1" s="2"/>
      <c r="J1" s="2"/>
      <c r="K1" s="2"/>
    </row>
    <row r="2" spans="1:12" ht="15.75" customHeight="1" x14ac:dyDescent="0.25">
      <c r="B2" s="257" t="s">
        <v>8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8" x14ac:dyDescent="0.25">
      <c r="B3" s="2"/>
      <c r="C3" s="2"/>
      <c r="D3" s="2"/>
      <c r="E3" s="12"/>
      <c r="F3" s="2"/>
      <c r="G3" s="2"/>
      <c r="H3" s="2"/>
      <c r="I3" s="2"/>
      <c r="J3" s="3"/>
      <c r="K3" s="3"/>
    </row>
    <row r="4" spans="1:12" ht="18" customHeight="1" x14ac:dyDescent="0.25">
      <c r="B4" s="257" t="s">
        <v>86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</row>
    <row r="5" spans="1:12" ht="18" x14ac:dyDescent="0.25">
      <c r="B5" s="2"/>
      <c r="C5" s="2"/>
      <c r="D5" s="2"/>
      <c r="E5" s="12"/>
      <c r="F5" s="2"/>
      <c r="G5" s="2"/>
      <c r="H5" s="2"/>
      <c r="I5" s="2"/>
      <c r="J5" s="3"/>
      <c r="K5" s="3"/>
    </row>
    <row r="6" spans="1:12" ht="18" x14ac:dyDescent="0.25">
      <c r="B6" s="12"/>
      <c r="C6" s="12"/>
      <c r="D6" s="12"/>
      <c r="E6" s="12"/>
      <c r="F6" s="12"/>
      <c r="G6" s="12"/>
      <c r="H6" s="12"/>
      <c r="I6" s="12"/>
      <c r="J6" s="3"/>
      <c r="K6" s="3"/>
    </row>
    <row r="7" spans="1:12" ht="15.75" customHeight="1" x14ac:dyDescent="0.25">
      <c r="B7" s="257" t="s">
        <v>11</v>
      </c>
      <c r="C7" s="257"/>
      <c r="D7" s="257"/>
      <c r="E7" s="257"/>
      <c r="F7" s="257"/>
      <c r="G7" s="257"/>
      <c r="H7" s="257"/>
      <c r="I7" s="257"/>
      <c r="J7" s="257"/>
      <c r="K7" s="257"/>
      <c r="L7" s="257"/>
    </row>
    <row r="8" spans="1:12" ht="15.75" customHeight="1" x14ac:dyDescent="0.25"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ht="26.25" customHeight="1" x14ac:dyDescent="0.25">
      <c r="A9" s="19"/>
      <c r="B9" s="258" t="s">
        <v>5</v>
      </c>
      <c r="C9" s="258"/>
      <c r="D9" s="258"/>
      <c r="E9" s="258"/>
      <c r="F9" s="258"/>
      <c r="G9" s="209" t="s">
        <v>217</v>
      </c>
      <c r="H9" s="208" t="s">
        <v>218</v>
      </c>
      <c r="I9" s="208" t="s">
        <v>219</v>
      </c>
      <c r="J9" s="208" t="s">
        <v>220</v>
      </c>
      <c r="K9" s="184" t="s">
        <v>10</v>
      </c>
      <c r="L9" s="1" t="s">
        <v>28</v>
      </c>
    </row>
    <row r="10" spans="1:12" ht="25.5" customHeight="1" x14ac:dyDescent="0.25">
      <c r="A10" s="19"/>
      <c r="B10" s="231">
        <v>1</v>
      </c>
      <c r="C10" s="231"/>
      <c r="D10" s="231"/>
      <c r="E10" s="231"/>
      <c r="F10" s="231"/>
      <c r="G10" s="170">
        <v>2</v>
      </c>
      <c r="H10" s="171">
        <v>3</v>
      </c>
      <c r="I10" s="171">
        <v>4</v>
      </c>
      <c r="J10" s="171">
        <v>5</v>
      </c>
      <c r="K10" s="171" t="s">
        <v>12</v>
      </c>
      <c r="L10" s="17" t="s">
        <v>13</v>
      </c>
    </row>
    <row r="11" spans="1:12" ht="16.5" customHeight="1" x14ac:dyDescent="0.25">
      <c r="A11" s="111"/>
      <c r="B11" s="92"/>
      <c r="C11" s="92"/>
      <c r="D11" s="92"/>
      <c r="E11" s="92"/>
      <c r="F11" s="92" t="s">
        <v>67</v>
      </c>
      <c r="G11" s="175">
        <f>SUM(G13+G21+G24+G29+G34)</f>
        <v>1830985.06</v>
      </c>
      <c r="H11" s="175">
        <f t="shared" ref="H11:J11" si="0">SUM(H13+H21+H24+H29+H34)</f>
        <v>2364541.19</v>
      </c>
      <c r="I11" s="175">
        <f t="shared" ref="I11" si="1">SUM(I13+I21+I24+I29+I34)</f>
        <v>2364541.19</v>
      </c>
      <c r="J11" s="175">
        <f t="shared" si="0"/>
        <v>2300286.67</v>
      </c>
      <c r="K11" s="202">
        <f>J11/G11*100</f>
        <v>125.63109990640775</v>
      </c>
      <c r="L11" s="103">
        <f>J11/I11*100</f>
        <v>97.282579797224841</v>
      </c>
    </row>
    <row r="12" spans="1:12" x14ac:dyDescent="0.25">
      <c r="A12" s="105"/>
      <c r="B12" s="49">
        <v>6</v>
      </c>
      <c r="C12" s="49"/>
      <c r="D12" s="49"/>
      <c r="E12" s="49"/>
      <c r="F12" s="49" t="s">
        <v>68</v>
      </c>
      <c r="G12" s="104">
        <f>SUM(G13+G21+G24+G29)</f>
        <v>1783872.75</v>
      </c>
      <c r="H12" s="104">
        <f t="shared" ref="H12:J12" si="2">SUM(H13+H21+H24+H29)</f>
        <v>2342000</v>
      </c>
      <c r="I12" s="104">
        <f t="shared" ref="I12" si="3">SUM(I13+I21+I24+I29)</f>
        <v>2342000</v>
      </c>
      <c r="J12" s="104">
        <f t="shared" si="2"/>
        <v>2277745.48</v>
      </c>
      <c r="K12" s="50">
        <f t="shared" ref="K12" si="4">J12/G12*100</f>
        <v>127.68542375009653</v>
      </c>
      <c r="L12" s="50">
        <f>J12/I12*100</f>
        <v>97.256425277540558</v>
      </c>
    </row>
    <row r="13" spans="1:12" ht="22.5" customHeight="1" x14ac:dyDescent="0.25">
      <c r="A13" s="109"/>
      <c r="B13" s="52"/>
      <c r="C13" s="52">
        <v>63</v>
      </c>
      <c r="D13" s="52"/>
      <c r="E13" s="52"/>
      <c r="F13" s="52" t="s">
        <v>14</v>
      </c>
      <c r="G13" s="80">
        <f>SUM(G14+G16+G19)</f>
        <v>222925.09</v>
      </c>
      <c r="H13" s="80">
        <f>SUM(H14+H16+H19)</f>
        <v>253000</v>
      </c>
      <c r="I13" s="80">
        <f>SUM(I14+I16+I19)</f>
        <v>253000</v>
      </c>
      <c r="J13" s="80">
        <f>SUM(J14+J16+J19)</f>
        <v>247249.22999999998</v>
      </c>
      <c r="K13" s="53">
        <f>J13/G13*100</f>
        <v>110.91135143199897</v>
      </c>
      <c r="L13" s="54">
        <f t="shared" ref="L13:L28" si="5">J13/I13*100</f>
        <v>97.726968379446632</v>
      </c>
    </row>
    <row r="14" spans="1:12" ht="15" customHeight="1" x14ac:dyDescent="0.25">
      <c r="A14" s="106"/>
      <c r="B14" s="55"/>
      <c r="C14" s="55"/>
      <c r="D14" s="55">
        <v>631</v>
      </c>
      <c r="E14" s="55"/>
      <c r="F14" s="55" t="s">
        <v>69</v>
      </c>
      <c r="G14" s="113">
        <f>G15</f>
        <v>0</v>
      </c>
      <c r="H14" s="113">
        <f t="shared" ref="H14:J14" si="6">H15</f>
        <v>0</v>
      </c>
      <c r="I14" s="113">
        <f t="shared" si="6"/>
        <v>0</v>
      </c>
      <c r="J14" s="113">
        <f t="shared" si="6"/>
        <v>0</v>
      </c>
      <c r="K14" s="95">
        <v>0</v>
      </c>
      <c r="L14" s="56">
        <v>0</v>
      </c>
    </row>
    <row r="15" spans="1:12" x14ac:dyDescent="0.25">
      <c r="A15" s="19"/>
      <c r="B15" s="5"/>
      <c r="C15" s="5"/>
      <c r="D15" s="5"/>
      <c r="E15" s="5">
        <v>6311</v>
      </c>
      <c r="F15" s="5" t="s">
        <v>208</v>
      </c>
      <c r="G15" s="114">
        <v>0</v>
      </c>
      <c r="H15" s="114">
        <v>0</v>
      </c>
      <c r="I15" s="114">
        <v>0</v>
      </c>
      <c r="J15" s="81">
        <v>0</v>
      </c>
      <c r="K15" s="96">
        <v>0</v>
      </c>
      <c r="L15" s="59">
        <v>0</v>
      </c>
    </row>
    <row r="16" spans="1:12" ht="25.5" x14ac:dyDescent="0.25">
      <c r="A16" s="106"/>
      <c r="B16" s="55"/>
      <c r="C16" s="55"/>
      <c r="D16" s="60">
        <v>636</v>
      </c>
      <c r="E16" s="60"/>
      <c r="F16" s="61" t="s">
        <v>70</v>
      </c>
      <c r="G16" s="113">
        <f>SUM(G17+G18)</f>
        <v>222925.09</v>
      </c>
      <c r="H16" s="113">
        <f>SUM(H17+H18)</f>
        <v>253000</v>
      </c>
      <c r="I16" s="113">
        <f>SUM(I17+I18)</f>
        <v>253000</v>
      </c>
      <c r="J16" s="113">
        <f t="shared" ref="J16" si="7">SUM(J17+J18)</f>
        <v>247249.22999999998</v>
      </c>
      <c r="K16" s="95">
        <f t="shared" ref="K16:K32" si="8">J16/G16*100</f>
        <v>110.91135143199897</v>
      </c>
      <c r="L16" s="56">
        <f t="shared" si="5"/>
        <v>97.726968379446632</v>
      </c>
    </row>
    <row r="17" spans="1:12" ht="27.75" customHeight="1" x14ac:dyDescent="0.25">
      <c r="A17" s="19"/>
      <c r="B17" s="5"/>
      <c r="C17" s="5"/>
      <c r="D17" s="6"/>
      <c r="E17" s="6">
        <v>6361</v>
      </c>
      <c r="F17" s="20" t="s">
        <v>71</v>
      </c>
      <c r="G17" s="114">
        <v>59625.09</v>
      </c>
      <c r="H17" s="114">
        <v>72000</v>
      </c>
      <c r="I17" s="114">
        <v>72000</v>
      </c>
      <c r="J17" s="81">
        <v>67099.23</v>
      </c>
      <c r="K17" s="96">
        <f t="shared" si="8"/>
        <v>112.53522636192248</v>
      </c>
      <c r="L17" s="59">
        <f t="shared" si="5"/>
        <v>93.193374999999989</v>
      </c>
    </row>
    <row r="18" spans="1:12" ht="25.5" x14ac:dyDescent="0.25">
      <c r="A18" s="19"/>
      <c r="B18" s="5"/>
      <c r="C18" s="5"/>
      <c r="D18" s="6"/>
      <c r="E18" s="6">
        <v>6362</v>
      </c>
      <c r="F18" s="20" t="s">
        <v>72</v>
      </c>
      <c r="G18" s="114">
        <v>163300</v>
      </c>
      <c r="H18" s="114">
        <v>181000</v>
      </c>
      <c r="I18" s="114">
        <v>181000</v>
      </c>
      <c r="J18" s="81">
        <v>180150</v>
      </c>
      <c r="K18" s="96">
        <f t="shared" si="8"/>
        <v>110.31843233312921</v>
      </c>
      <c r="L18" s="59">
        <f t="shared" si="5"/>
        <v>99.530386740331494</v>
      </c>
    </row>
    <row r="19" spans="1:12" ht="15" customHeight="1" x14ac:dyDescent="0.25">
      <c r="A19" s="106"/>
      <c r="B19" s="55"/>
      <c r="C19" s="55"/>
      <c r="D19" s="60">
        <v>638</v>
      </c>
      <c r="E19" s="60"/>
      <c r="F19" s="61" t="s">
        <v>73</v>
      </c>
      <c r="G19" s="113">
        <f>G20</f>
        <v>0</v>
      </c>
      <c r="H19" s="113">
        <f t="shared" ref="H19:J19" si="9">H20</f>
        <v>0</v>
      </c>
      <c r="I19" s="113">
        <f t="shared" si="9"/>
        <v>0</v>
      </c>
      <c r="J19" s="113">
        <f t="shared" si="9"/>
        <v>0</v>
      </c>
      <c r="K19" s="95" t="e">
        <f t="shared" si="8"/>
        <v>#DIV/0!</v>
      </c>
      <c r="L19" s="56">
        <v>0</v>
      </c>
    </row>
    <row r="20" spans="1:12" ht="21" customHeight="1" x14ac:dyDescent="0.25">
      <c r="A20" s="19"/>
      <c r="B20" s="5"/>
      <c r="C20" s="5"/>
      <c r="D20" s="6"/>
      <c r="E20" s="6">
        <v>6381</v>
      </c>
      <c r="F20" s="20" t="s">
        <v>74</v>
      </c>
      <c r="G20" s="114"/>
      <c r="H20" s="114">
        <v>0</v>
      </c>
      <c r="I20" s="114">
        <v>0</v>
      </c>
      <c r="J20" s="81"/>
      <c r="K20" s="96" t="e">
        <f t="shared" si="8"/>
        <v>#DIV/0!</v>
      </c>
      <c r="L20" s="59">
        <v>0</v>
      </c>
    </row>
    <row r="21" spans="1:12" s="24" customFormat="1" x14ac:dyDescent="0.25">
      <c r="A21" s="110"/>
      <c r="B21" s="62"/>
      <c r="C21" s="62">
        <v>65</v>
      </c>
      <c r="D21" s="63"/>
      <c r="E21" s="63"/>
      <c r="F21" s="64" t="s">
        <v>75</v>
      </c>
      <c r="G21" s="80">
        <f>G22</f>
        <v>185840.4</v>
      </c>
      <c r="H21" s="80">
        <f t="shared" ref="H21:J22" si="10">H22</f>
        <v>184000</v>
      </c>
      <c r="I21" s="80">
        <f t="shared" si="10"/>
        <v>184000</v>
      </c>
      <c r="J21" s="80">
        <f t="shared" si="10"/>
        <v>196651.92</v>
      </c>
      <c r="K21" s="53">
        <f>J21/G21*100</f>
        <v>105.81763706922716</v>
      </c>
      <c r="L21" s="54">
        <f t="shared" si="5"/>
        <v>106.87604347826087</v>
      </c>
    </row>
    <row r="22" spans="1:12" ht="15" customHeight="1" x14ac:dyDescent="0.25">
      <c r="A22" s="106"/>
      <c r="B22" s="65"/>
      <c r="C22" s="55"/>
      <c r="D22" s="60">
        <v>652</v>
      </c>
      <c r="E22" s="60"/>
      <c r="F22" s="61" t="s">
        <v>75</v>
      </c>
      <c r="G22" s="113">
        <f>G23</f>
        <v>185840.4</v>
      </c>
      <c r="H22" s="113">
        <f t="shared" si="10"/>
        <v>184000</v>
      </c>
      <c r="I22" s="113">
        <f t="shared" si="10"/>
        <v>184000</v>
      </c>
      <c r="J22" s="113">
        <f t="shared" si="10"/>
        <v>196651.92</v>
      </c>
      <c r="K22" s="95">
        <f t="shared" si="8"/>
        <v>105.81763706922716</v>
      </c>
      <c r="L22" s="56">
        <f t="shared" si="5"/>
        <v>106.87604347826087</v>
      </c>
    </row>
    <row r="23" spans="1:12" ht="22.5" customHeight="1" x14ac:dyDescent="0.25">
      <c r="A23" s="19"/>
      <c r="B23" s="5"/>
      <c r="C23" s="5"/>
      <c r="D23" s="6"/>
      <c r="E23" s="6">
        <v>6526</v>
      </c>
      <c r="F23" s="20" t="s">
        <v>76</v>
      </c>
      <c r="G23" s="114">
        <v>185840.4</v>
      </c>
      <c r="H23" s="114">
        <v>184000</v>
      </c>
      <c r="I23" s="114">
        <v>184000</v>
      </c>
      <c r="J23" s="81">
        <v>196651.92</v>
      </c>
      <c r="K23" s="96">
        <f t="shared" si="8"/>
        <v>105.81763706922716</v>
      </c>
      <c r="L23" s="59">
        <f t="shared" si="5"/>
        <v>106.87604347826087</v>
      </c>
    </row>
    <row r="24" spans="1:12" ht="24" customHeight="1" x14ac:dyDescent="0.25">
      <c r="A24" s="109"/>
      <c r="B24" s="62"/>
      <c r="C24" s="62">
        <v>66</v>
      </c>
      <c r="D24" s="63"/>
      <c r="E24" s="63"/>
      <c r="F24" s="52" t="s">
        <v>15</v>
      </c>
      <c r="G24" s="80">
        <f>G25+G27</f>
        <v>31248.04</v>
      </c>
      <c r="H24" s="80">
        <f t="shared" ref="H24:J24" si="11">H25+H27</f>
        <v>29000</v>
      </c>
      <c r="I24" s="80">
        <f t="shared" ref="I24" si="12">I25+I27</f>
        <v>29000</v>
      </c>
      <c r="J24" s="80">
        <f t="shared" si="11"/>
        <v>37094.76</v>
      </c>
      <c r="K24" s="53">
        <f>J24/G24*100</f>
        <v>118.71067753369491</v>
      </c>
      <c r="L24" s="54">
        <f t="shared" si="5"/>
        <v>127.91296551724139</v>
      </c>
    </row>
    <row r="25" spans="1:12" ht="15" customHeight="1" x14ac:dyDescent="0.25">
      <c r="A25" s="106"/>
      <c r="B25" s="65"/>
      <c r="C25" s="66"/>
      <c r="D25" s="60">
        <v>661</v>
      </c>
      <c r="E25" s="60"/>
      <c r="F25" s="67" t="s">
        <v>16</v>
      </c>
      <c r="G25" s="113">
        <f>G26</f>
        <v>10088.290000000001</v>
      </c>
      <c r="H25" s="113">
        <f t="shared" ref="H25:J25" si="13">H26</f>
        <v>11000</v>
      </c>
      <c r="I25" s="113">
        <f t="shared" si="13"/>
        <v>11000</v>
      </c>
      <c r="J25" s="113">
        <f t="shared" si="13"/>
        <v>10296.219999999999</v>
      </c>
      <c r="K25" s="95">
        <f t="shared" si="8"/>
        <v>102.0611025257997</v>
      </c>
      <c r="L25" s="56">
        <f t="shared" si="5"/>
        <v>93.60199999999999</v>
      </c>
    </row>
    <row r="26" spans="1:12" ht="15.75" customHeight="1" x14ac:dyDescent="0.25">
      <c r="A26" s="19"/>
      <c r="B26" s="5"/>
      <c r="C26" s="5"/>
      <c r="D26" s="6"/>
      <c r="E26" s="6">
        <v>6615</v>
      </c>
      <c r="F26" s="7" t="s">
        <v>77</v>
      </c>
      <c r="G26" s="114">
        <v>10088.290000000001</v>
      </c>
      <c r="H26" s="115">
        <v>11000</v>
      </c>
      <c r="I26" s="115">
        <v>11000</v>
      </c>
      <c r="J26" s="81">
        <v>10296.219999999999</v>
      </c>
      <c r="K26" s="96">
        <f t="shared" si="8"/>
        <v>102.0611025257997</v>
      </c>
      <c r="L26" s="59">
        <f t="shared" si="5"/>
        <v>93.60199999999999</v>
      </c>
    </row>
    <row r="27" spans="1:12" ht="25.5" customHeight="1" x14ac:dyDescent="0.25">
      <c r="A27" s="106"/>
      <c r="B27" s="55"/>
      <c r="C27" s="55"/>
      <c r="D27" s="60">
        <v>663</v>
      </c>
      <c r="E27" s="60"/>
      <c r="F27" s="67" t="s">
        <v>78</v>
      </c>
      <c r="G27" s="113">
        <f>G28</f>
        <v>21159.75</v>
      </c>
      <c r="H27" s="113">
        <f t="shared" ref="H27:J27" si="14">H28</f>
        <v>18000</v>
      </c>
      <c r="I27" s="113">
        <f t="shared" si="14"/>
        <v>18000</v>
      </c>
      <c r="J27" s="113">
        <f t="shared" si="14"/>
        <v>26798.54</v>
      </c>
      <c r="K27" s="95">
        <f t="shared" si="8"/>
        <v>126.64866078285424</v>
      </c>
      <c r="L27" s="56">
        <f t="shared" si="5"/>
        <v>148.88077777777778</v>
      </c>
    </row>
    <row r="28" spans="1:12" ht="12.75" customHeight="1" x14ac:dyDescent="0.25">
      <c r="A28" s="19"/>
      <c r="B28" s="5"/>
      <c r="C28" s="5"/>
      <c r="D28" s="6"/>
      <c r="E28" s="6">
        <v>6631</v>
      </c>
      <c r="F28" s="7" t="s">
        <v>87</v>
      </c>
      <c r="G28" s="114">
        <v>21159.75</v>
      </c>
      <c r="H28" s="115">
        <v>18000</v>
      </c>
      <c r="I28" s="115">
        <v>18000</v>
      </c>
      <c r="J28" s="114">
        <v>26798.54</v>
      </c>
      <c r="K28" s="96">
        <f t="shared" si="8"/>
        <v>126.64866078285424</v>
      </c>
      <c r="L28" s="59">
        <f t="shared" si="5"/>
        <v>148.88077777777778</v>
      </c>
    </row>
    <row r="29" spans="1:12" x14ac:dyDescent="0.25">
      <c r="A29" s="108"/>
      <c r="B29" s="62"/>
      <c r="C29" s="62">
        <v>67</v>
      </c>
      <c r="D29" s="63"/>
      <c r="E29" s="63"/>
      <c r="F29" s="52" t="s">
        <v>79</v>
      </c>
      <c r="G29" s="68">
        <f>G30</f>
        <v>1343859.22</v>
      </c>
      <c r="H29" s="68">
        <f t="shared" ref="H29:J29" si="15">H30</f>
        <v>1876000</v>
      </c>
      <c r="I29" s="68">
        <f t="shared" si="15"/>
        <v>1876000</v>
      </c>
      <c r="J29" s="68">
        <f t="shared" si="15"/>
        <v>1796749.57</v>
      </c>
      <c r="K29" s="53">
        <f>J29/G29*100</f>
        <v>133.70072871174705</v>
      </c>
      <c r="L29" s="54">
        <f>J29/I29*100</f>
        <v>95.775563432835824</v>
      </c>
    </row>
    <row r="30" spans="1:12" x14ac:dyDescent="0.25">
      <c r="A30" s="106"/>
      <c r="B30" s="69"/>
      <c r="C30" s="55"/>
      <c r="D30" s="55">
        <v>671</v>
      </c>
      <c r="E30" s="60"/>
      <c r="F30" s="67" t="s">
        <v>80</v>
      </c>
      <c r="G30" s="70">
        <f>SUM(G31+G32)</f>
        <v>1343859.22</v>
      </c>
      <c r="H30" s="70">
        <f t="shared" ref="H30:J30" si="16">SUM(H31+H32)</f>
        <v>1876000</v>
      </c>
      <c r="I30" s="70">
        <f t="shared" ref="I30" si="17">SUM(I31+I32)</f>
        <v>1876000</v>
      </c>
      <c r="J30" s="176">
        <f t="shared" si="16"/>
        <v>1796749.57</v>
      </c>
      <c r="K30" s="177">
        <f>J30/G30*100</f>
        <v>133.70072871174705</v>
      </c>
      <c r="L30" s="178">
        <f>J30/I30*100</f>
        <v>95.775563432835824</v>
      </c>
    </row>
    <row r="31" spans="1:12" ht="25.5" x14ac:dyDescent="0.25">
      <c r="A31" s="19"/>
      <c r="B31" s="65"/>
      <c r="C31" s="72"/>
      <c r="D31" s="73"/>
      <c r="E31" s="73">
        <v>6711</v>
      </c>
      <c r="F31" s="74" t="s">
        <v>81</v>
      </c>
      <c r="G31" s="115">
        <v>1295562.57</v>
      </c>
      <c r="H31" s="115">
        <v>1819000</v>
      </c>
      <c r="I31" s="115">
        <v>1819000</v>
      </c>
      <c r="J31" s="186">
        <v>1706781.22</v>
      </c>
      <c r="K31" s="96">
        <f t="shared" si="8"/>
        <v>131.74054727437826</v>
      </c>
      <c r="L31" s="59">
        <f t="shared" ref="L31:L35" si="18">J31/I31*100</f>
        <v>93.830743265530515</v>
      </c>
    </row>
    <row r="32" spans="1:12" ht="25.5" x14ac:dyDescent="0.25">
      <c r="A32" s="19"/>
      <c r="B32" s="65"/>
      <c r="C32" s="72"/>
      <c r="D32" s="72"/>
      <c r="E32" s="72">
        <v>6712</v>
      </c>
      <c r="F32" s="74" t="s">
        <v>82</v>
      </c>
      <c r="G32" s="115">
        <v>48296.65</v>
      </c>
      <c r="H32" s="115">
        <v>57000</v>
      </c>
      <c r="I32" s="115">
        <v>57000</v>
      </c>
      <c r="J32" s="186">
        <v>89968.35</v>
      </c>
      <c r="K32" s="96">
        <f t="shared" si="8"/>
        <v>186.28279601173168</v>
      </c>
      <c r="L32" s="59">
        <f t="shared" si="18"/>
        <v>157.83921052631581</v>
      </c>
    </row>
    <row r="33" spans="1:12" x14ac:dyDescent="0.25">
      <c r="A33" s="19"/>
      <c r="B33" s="16">
        <v>9</v>
      </c>
      <c r="C33" s="16"/>
      <c r="D33" s="16"/>
      <c r="E33" s="16"/>
      <c r="F33" s="75" t="s">
        <v>83</v>
      </c>
      <c r="G33" s="116"/>
      <c r="H33" s="203"/>
      <c r="I33" s="203"/>
      <c r="J33" s="201"/>
      <c r="K33" s="204"/>
      <c r="L33" s="59"/>
    </row>
    <row r="34" spans="1:12" x14ac:dyDescent="0.25">
      <c r="A34" s="107"/>
      <c r="B34" s="77"/>
      <c r="C34" s="77">
        <v>92</v>
      </c>
      <c r="D34" s="77"/>
      <c r="E34" s="77"/>
      <c r="F34" s="78" t="s">
        <v>84</v>
      </c>
      <c r="G34" s="205">
        <f>G35</f>
        <v>47112.31</v>
      </c>
      <c r="H34" s="205">
        <f>H35</f>
        <v>22541.19</v>
      </c>
      <c r="I34" s="205">
        <f>I35</f>
        <v>22541.19</v>
      </c>
      <c r="J34" s="205">
        <f>J35</f>
        <v>22541.19</v>
      </c>
      <c r="K34" s="206">
        <f t="shared" ref="K34:K35" si="19">J34/G34*100</f>
        <v>47.845647984571336</v>
      </c>
      <c r="L34" s="79">
        <f t="shared" si="18"/>
        <v>100</v>
      </c>
    </row>
    <row r="35" spans="1:12" x14ac:dyDescent="0.25">
      <c r="A35" s="112"/>
      <c r="B35" s="82"/>
      <c r="C35" s="82"/>
      <c r="D35" s="82">
        <v>922</v>
      </c>
      <c r="E35" s="82"/>
      <c r="F35" s="82" t="s">
        <v>85</v>
      </c>
      <c r="G35" s="117">
        <v>47112.31</v>
      </c>
      <c r="H35" s="117">
        <v>22541.19</v>
      </c>
      <c r="I35" s="117">
        <v>22541.19</v>
      </c>
      <c r="J35" s="117">
        <v>22541.19</v>
      </c>
      <c r="K35" s="207">
        <f t="shared" si="19"/>
        <v>47.845647984571336</v>
      </c>
      <c r="L35" s="83">
        <f t="shared" si="18"/>
        <v>100</v>
      </c>
    </row>
    <row r="36" spans="1:12" x14ac:dyDescent="0.25">
      <c r="A36" s="89"/>
      <c r="B36" s="86"/>
      <c r="C36" s="85"/>
      <c r="D36" s="86"/>
      <c r="E36" s="86"/>
      <c r="F36" s="87"/>
      <c r="G36" s="219"/>
      <c r="H36" s="219"/>
      <c r="I36" s="219"/>
      <c r="J36" s="220"/>
      <c r="K36" s="89"/>
      <c r="L36" s="89"/>
    </row>
    <row r="37" spans="1:12" x14ac:dyDescent="0.25">
      <c r="A37" s="89"/>
      <c r="B37" s="86"/>
      <c r="C37" s="85"/>
      <c r="D37" s="86"/>
      <c r="E37" s="86"/>
      <c r="F37" s="87"/>
      <c r="G37" s="219"/>
      <c r="H37" s="219"/>
      <c r="I37" s="219"/>
      <c r="J37" s="220"/>
      <c r="K37" s="89"/>
      <c r="L37" s="89"/>
    </row>
    <row r="38" spans="1:12" x14ac:dyDescent="0.25">
      <c r="A38" s="89"/>
      <c r="B38" s="86"/>
      <c r="C38" s="85"/>
      <c r="D38" s="90"/>
      <c r="E38" s="90"/>
      <c r="F38" s="90"/>
      <c r="G38" s="88"/>
      <c r="H38" s="88"/>
      <c r="I38" s="88"/>
      <c r="J38" s="89"/>
      <c r="K38" s="89"/>
      <c r="L38" s="89"/>
    </row>
    <row r="39" spans="1:12" ht="38.25" customHeight="1" x14ac:dyDescent="0.25">
      <c r="A39" s="89"/>
      <c r="B39" s="86"/>
      <c r="C39" s="86"/>
      <c r="D39" s="90"/>
      <c r="E39" s="90"/>
      <c r="F39" s="90"/>
      <c r="G39" s="88"/>
      <c r="H39" s="88"/>
      <c r="I39" s="88"/>
      <c r="J39" s="89"/>
      <c r="K39" s="89"/>
      <c r="L39" s="89"/>
    </row>
    <row r="40" spans="1:12" ht="25.5" customHeight="1" x14ac:dyDescent="0.25">
      <c r="A40" s="84"/>
      <c r="B40" s="256" t="s">
        <v>5</v>
      </c>
      <c r="C40" s="256"/>
      <c r="D40" s="256"/>
      <c r="E40" s="256"/>
      <c r="F40" s="256"/>
      <c r="G40" s="45" t="s">
        <v>217</v>
      </c>
      <c r="H40" s="27" t="s">
        <v>218</v>
      </c>
      <c r="I40" s="27" t="s">
        <v>219</v>
      </c>
      <c r="J40" s="27" t="s">
        <v>220</v>
      </c>
      <c r="K40" s="27" t="s">
        <v>10</v>
      </c>
      <c r="L40" s="27" t="s">
        <v>28</v>
      </c>
    </row>
    <row r="41" spans="1:12" ht="25.5" customHeight="1" x14ac:dyDescent="0.25">
      <c r="A41" s="19"/>
      <c r="B41" s="255">
        <v>1</v>
      </c>
      <c r="C41" s="255"/>
      <c r="D41" s="255"/>
      <c r="E41" s="255"/>
      <c r="F41" s="255"/>
      <c r="G41" s="91">
        <v>2</v>
      </c>
      <c r="H41" s="91">
        <v>3</v>
      </c>
      <c r="I41" s="91">
        <v>4</v>
      </c>
      <c r="J41" s="91">
        <v>5</v>
      </c>
      <c r="K41" s="91" t="s">
        <v>12</v>
      </c>
      <c r="L41" s="91" t="s">
        <v>13</v>
      </c>
    </row>
    <row r="42" spans="1:12" x14ac:dyDescent="0.25">
      <c r="A42" s="19"/>
      <c r="B42" s="92"/>
      <c r="C42" s="92"/>
      <c r="D42" s="92"/>
      <c r="E42" s="93"/>
      <c r="F42" s="92" t="s">
        <v>22</v>
      </c>
      <c r="G42" s="175">
        <f>G43+G86</f>
        <v>1833099.01</v>
      </c>
      <c r="H42" s="175">
        <f>H43+H86</f>
        <v>2364541.1800000002</v>
      </c>
      <c r="I42" s="175">
        <f>I43+I86</f>
        <v>2364541.1800000002</v>
      </c>
      <c r="J42" s="175">
        <f>J43+J86</f>
        <v>2362152.12</v>
      </c>
      <c r="K42" s="185">
        <f>J42/G42*100</f>
        <v>128.86113118352512</v>
      </c>
      <c r="L42" s="185">
        <f>J42/I42*100</f>
        <v>99.898963062254637</v>
      </c>
    </row>
    <row r="43" spans="1:12" x14ac:dyDescent="0.25">
      <c r="A43" s="19"/>
      <c r="B43" s="49">
        <v>3</v>
      </c>
      <c r="C43" s="49"/>
      <c r="D43" s="49"/>
      <c r="E43" s="49"/>
      <c r="F43" s="49" t="s">
        <v>2</v>
      </c>
      <c r="G43" s="104">
        <f>SUM(G44+G51+G81)</f>
        <v>1544971.24</v>
      </c>
      <c r="H43" s="104">
        <f>SUM(H44+H51+H81)</f>
        <v>2092782.6</v>
      </c>
      <c r="I43" s="104">
        <f>SUM(I44+I51+I81)</f>
        <v>2092782.6</v>
      </c>
      <c r="J43" s="104">
        <f>SUM(J44+J51+J81)</f>
        <v>2086875.89</v>
      </c>
      <c r="K43" s="50">
        <f t="shared" ref="K43" si="20">J43/G43*100</f>
        <v>135.07538755219807</v>
      </c>
      <c r="L43" s="51">
        <f>J43/I43*100</f>
        <v>99.717758070045107</v>
      </c>
    </row>
    <row r="44" spans="1:12" ht="22.5" x14ac:dyDescent="0.25">
      <c r="A44" s="19"/>
      <c r="B44" s="94" t="s">
        <v>88</v>
      </c>
      <c r="C44" s="52">
        <v>31</v>
      </c>
      <c r="D44" s="52"/>
      <c r="E44" s="52"/>
      <c r="F44" s="52" t="s">
        <v>3</v>
      </c>
      <c r="G44" s="80">
        <f>SUM(G45+G47+G49)</f>
        <v>1266492.3899999999</v>
      </c>
      <c r="H44" s="80">
        <f t="shared" ref="H44" si="21">SUM(H45+H47+H49)</f>
        <v>1814382.6</v>
      </c>
      <c r="I44" s="80">
        <f t="shared" ref="I44" si="22">SUM(I45+I47+I49)</f>
        <v>1814382.6</v>
      </c>
      <c r="J44" s="80">
        <f>SUM(J45+J47+J49)</f>
        <v>1796759.4</v>
      </c>
      <c r="K44" s="53">
        <f>J44/G44*100</f>
        <v>141.86894561600957</v>
      </c>
      <c r="L44" s="53">
        <f>J44/I44*100</f>
        <v>99.028694388934284</v>
      </c>
    </row>
    <row r="45" spans="1:12" x14ac:dyDescent="0.25">
      <c r="A45" s="19"/>
      <c r="B45" s="65"/>
      <c r="C45" s="55"/>
      <c r="D45" s="55">
        <v>311</v>
      </c>
      <c r="E45" s="55"/>
      <c r="F45" s="55" t="s">
        <v>17</v>
      </c>
      <c r="G45" s="113">
        <f t="shared" ref="G45" si="23">G46</f>
        <v>986381.49</v>
      </c>
      <c r="H45" s="113">
        <f>H46</f>
        <v>1397882.6</v>
      </c>
      <c r="I45" s="113">
        <f>I46</f>
        <v>1397882.6</v>
      </c>
      <c r="J45" s="113">
        <f t="shared" ref="J45" si="24">J46</f>
        <v>1400697.38</v>
      </c>
      <c r="K45" s="95">
        <f t="shared" ref="K45:K95" si="25">J45/G45*100</f>
        <v>142.0036156599005</v>
      </c>
      <c r="L45" s="95">
        <f t="shared" ref="L45:L95" si="26">J45/I45*100</f>
        <v>100.20136025729198</v>
      </c>
    </row>
    <row r="46" spans="1:12" x14ac:dyDescent="0.25">
      <c r="B46" s="5"/>
      <c r="C46" s="5"/>
      <c r="D46" s="5"/>
      <c r="E46" s="5">
        <v>3111</v>
      </c>
      <c r="F46" s="5" t="s">
        <v>18</v>
      </c>
      <c r="G46" s="81">
        <v>986381.49</v>
      </c>
      <c r="H46" s="114">
        <v>1397882.6</v>
      </c>
      <c r="I46" s="114">
        <v>1397882.6</v>
      </c>
      <c r="J46" s="81">
        <v>1400697.38</v>
      </c>
      <c r="K46" s="96">
        <f t="shared" si="25"/>
        <v>142.0036156599005</v>
      </c>
      <c r="L46" s="96">
        <f t="shared" si="26"/>
        <v>100.20136025729198</v>
      </c>
    </row>
    <row r="47" spans="1:12" x14ac:dyDescent="0.25">
      <c r="B47" s="55"/>
      <c r="C47" s="55"/>
      <c r="D47" s="55">
        <v>312</v>
      </c>
      <c r="E47" s="55"/>
      <c r="F47" s="55" t="s">
        <v>89</v>
      </c>
      <c r="G47" s="113">
        <f t="shared" ref="G47:J47" si="27">G48</f>
        <v>119713.12</v>
      </c>
      <c r="H47" s="113">
        <f t="shared" si="27"/>
        <v>187200</v>
      </c>
      <c r="I47" s="113">
        <f t="shared" si="27"/>
        <v>187200</v>
      </c>
      <c r="J47" s="113">
        <f t="shared" si="27"/>
        <v>166101.12</v>
      </c>
      <c r="K47" s="95">
        <f t="shared" si="25"/>
        <v>138.74930333450502</v>
      </c>
      <c r="L47" s="95">
        <f t="shared" si="26"/>
        <v>88.729230769230767</v>
      </c>
    </row>
    <row r="48" spans="1:12" x14ac:dyDescent="0.25">
      <c r="B48" s="5"/>
      <c r="C48" s="5"/>
      <c r="D48" s="5"/>
      <c r="E48" s="5">
        <v>3121</v>
      </c>
      <c r="F48" s="5" t="s">
        <v>89</v>
      </c>
      <c r="G48" s="81">
        <v>119713.12</v>
      </c>
      <c r="H48" s="114">
        <v>187200</v>
      </c>
      <c r="I48" s="114">
        <v>187200</v>
      </c>
      <c r="J48" s="81">
        <v>166101.12</v>
      </c>
      <c r="K48" s="96">
        <f t="shared" si="25"/>
        <v>138.74930333450502</v>
      </c>
      <c r="L48" s="96">
        <f t="shared" si="26"/>
        <v>88.729230769230767</v>
      </c>
    </row>
    <row r="49" spans="2:12" x14ac:dyDescent="0.25">
      <c r="B49" s="55"/>
      <c r="C49" s="55"/>
      <c r="D49" s="55">
        <v>313</v>
      </c>
      <c r="E49" s="55"/>
      <c r="F49" s="55" t="s">
        <v>90</v>
      </c>
      <c r="G49" s="113">
        <f>G50</f>
        <v>160397.78</v>
      </c>
      <c r="H49" s="113">
        <f t="shared" ref="H49:I49" si="28">H50</f>
        <v>229300</v>
      </c>
      <c r="I49" s="113">
        <f t="shared" si="28"/>
        <v>229300</v>
      </c>
      <c r="J49" s="113">
        <f>J50</f>
        <v>229960.9</v>
      </c>
      <c r="K49" s="95">
        <f t="shared" si="25"/>
        <v>143.36912892435294</v>
      </c>
      <c r="L49" s="95">
        <f>J49/I49*100</f>
        <v>100.28822503270824</v>
      </c>
    </row>
    <row r="50" spans="2:12" x14ac:dyDescent="0.25">
      <c r="B50" s="5"/>
      <c r="C50" s="5"/>
      <c r="D50" s="5"/>
      <c r="E50" s="5">
        <v>3132</v>
      </c>
      <c r="F50" s="5" t="s">
        <v>91</v>
      </c>
      <c r="G50" s="81">
        <v>160397.78</v>
      </c>
      <c r="H50" s="114">
        <v>229300</v>
      </c>
      <c r="I50" s="114">
        <v>229300</v>
      </c>
      <c r="J50" s="81">
        <v>229960.9</v>
      </c>
      <c r="K50" s="96">
        <f t="shared" si="25"/>
        <v>143.36912892435294</v>
      </c>
      <c r="L50" s="96">
        <f t="shared" si="26"/>
        <v>100.28822503270824</v>
      </c>
    </row>
    <row r="51" spans="2:12" x14ac:dyDescent="0.25">
      <c r="B51" s="97" t="s">
        <v>92</v>
      </c>
      <c r="C51" s="62">
        <v>32</v>
      </c>
      <c r="D51" s="63"/>
      <c r="E51" s="63"/>
      <c r="F51" s="62" t="s">
        <v>9</v>
      </c>
      <c r="G51" s="80">
        <f>SUM(G52+G56+G62+G72+G74)</f>
        <v>277593.32</v>
      </c>
      <c r="H51" s="80">
        <f>SUM(H52+H56+H62+H72+H74)</f>
        <v>277600</v>
      </c>
      <c r="I51" s="80">
        <f>SUM(I52+I56+I62+I72+I74)</f>
        <v>277600</v>
      </c>
      <c r="J51" s="80">
        <f>SUM(J52+J56+J62+J72+J74)</f>
        <v>289390.49</v>
      </c>
      <c r="K51" s="53">
        <f t="shared" si="25"/>
        <v>104.24980327336407</v>
      </c>
      <c r="L51" s="53">
        <f t="shared" si="26"/>
        <v>104.24729466858788</v>
      </c>
    </row>
    <row r="52" spans="2:12" x14ac:dyDescent="0.25">
      <c r="B52" s="55"/>
      <c r="C52" s="55"/>
      <c r="D52" s="55">
        <v>321</v>
      </c>
      <c r="E52" s="55"/>
      <c r="F52" s="55" t="s">
        <v>19</v>
      </c>
      <c r="G52" s="113">
        <f t="shared" ref="G52" si="29">SUM(G53:G55)</f>
        <v>35253.620000000003</v>
      </c>
      <c r="H52" s="113">
        <f t="shared" ref="H52:J52" si="30">SUM(H53:H55)</f>
        <v>43500</v>
      </c>
      <c r="I52" s="113">
        <f t="shared" ref="I52" si="31">SUM(I53:I55)</f>
        <v>43500</v>
      </c>
      <c r="J52" s="113">
        <f t="shared" si="30"/>
        <v>42121.19</v>
      </c>
      <c r="K52" s="95">
        <f t="shared" si="25"/>
        <v>119.48046753780179</v>
      </c>
      <c r="L52" s="95">
        <f t="shared" si="26"/>
        <v>96.830321839080469</v>
      </c>
    </row>
    <row r="53" spans="2:12" x14ac:dyDescent="0.25">
      <c r="B53" s="5"/>
      <c r="C53" s="16"/>
      <c r="D53" s="5"/>
      <c r="E53" s="5">
        <v>3211</v>
      </c>
      <c r="F53" s="20" t="s">
        <v>20</v>
      </c>
      <c r="G53" s="81">
        <v>6089.86</v>
      </c>
      <c r="H53" s="114">
        <v>6000</v>
      </c>
      <c r="I53" s="114">
        <v>6000</v>
      </c>
      <c r="J53" s="81">
        <v>6013.29</v>
      </c>
      <c r="K53" s="96">
        <f t="shared" si="25"/>
        <v>98.742664034969607</v>
      </c>
      <c r="L53" s="96">
        <f t="shared" si="26"/>
        <v>100.22150000000001</v>
      </c>
    </row>
    <row r="54" spans="2:12" x14ac:dyDescent="0.25">
      <c r="B54" s="5"/>
      <c r="C54" s="16"/>
      <c r="D54" s="5"/>
      <c r="E54" s="5">
        <v>3212</v>
      </c>
      <c r="F54" s="5" t="s">
        <v>209</v>
      </c>
      <c r="G54" s="81">
        <v>26945.03</v>
      </c>
      <c r="H54" s="114">
        <v>33700</v>
      </c>
      <c r="I54" s="114">
        <v>33700</v>
      </c>
      <c r="J54" s="81">
        <v>32809.08</v>
      </c>
      <c r="K54" s="96">
        <f t="shared" si="25"/>
        <v>121.7630115832122</v>
      </c>
      <c r="L54" s="96">
        <f t="shared" si="26"/>
        <v>97.356320474777462</v>
      </c>
    </row>
    <row r="55" spans="2:12" x14ac:dyDescent="0.25">
      <c r="B55" s="5"/>
      <c r="C55" s="5"/>
      <c r="D55" s="5"/>
      <c r="E55" s="5">
        <v>3213</v>
      </c>
      <c r="F55" s="5" t="s">
        <v>93</v>
      </c>
      <c r="G55" s="81">
        <v>2218.73</v>
      </c>
      <c r="H55" s="114">
        <v>3800</v>
      </c>
      <c r="I55" s="114">
        <v>3800</v>
      </c>
      <c r="J55" s="81">
        <v>3298.82</v>
      </c>
      <c r="K55" s="96">
        <f t="shared" si="25"/>
        <v>148.6805514866613</v>
      </c>
      <c r="L55" s="96">
        <f t="shared" si="26"/>
        <v>86.81105263157896</v>
      </c>
    </row>
    <row r="56" spans="2:12" x14ac:dyDescent="0.25">
      <c r="B56" s="55"/>
      <c r="C56" s="55"/>
      <c r="D56" s="55">
        <v>322</v>
      </c>
      <c r="E56" s="55"/>
      <c r="F56" s="55" t="s">
        <v>94</v>
      </c>
      <c r="G56" s="113">
        <f t="shared" ref="G56" si="32">SUM(G57:G61)</f>
        <v>110768.33</v>
      </c>
      <c r="H56" s="113">
        <f t="shared" ref="H56:J56" si="33">SUM(H57:H61)</f>
        <v>100800</v>
      </c>
      <c r="I56" s="113">
        <f t="shared" ref="I56" si="34">SUM(I57:I61)</f>
        <v>100800</v>
      </c>
      <c r="J56" s="113">
        <f t="shared" si="33"/>
        <v>108247.55</v>
      </c>
      <c r="K56" s="95">
        <f t="shared" si="25"/>
        <v>97.724277327282991</v>
      </c>
      <c r="L56" s="95">
        <f t="shared" si="26"/>
        <v>107.38844246031746</v>
      </c>
    </row>
    <row r="57" spans="2:12" x14ac:dyDescent="0.25">
      <c r="B57" s="72"/>
      <c r="C57" s="72"/>
      <c r="D57" s="72"/>
      <c r="E57" s="72">
        <v>3221</v>
      </c>
      <c r="F57" s="72" t="s">
        <v>95</v>
      </c>
      <c r="G57" s="186">
        <v>32639.4</v>
      </c>
      <c r="H57" s="115">
        <v>34800</v>
      </c>
      <c r="I57" s="115">
        <v>34800</v>
      </c>
      <c r="J57" s="186">
        <v>39976.28</v>
      </c>
      <c r="K57" s="96">
        <f t="shared" si="25"/>
        <v>122.47859948405913</v>
      </c>
      <c r="L57" s="96">
        <f t="shared" si="26"/>
        <v>114.87436781609195</v>
      </c>
    </row>
    <row r="58" spans="2:12" x14ac:dyDescent="0.25">
      <c r="B58" s="72"/>
      <c r="C58" s="72"/>
      <c r="D58" s="72"/>
      <c r="E58" s="72">
        <v>3223</v>
      </c>
      <c r="F58" s="72" t="s">
        <v>96</v>
      </c>
      <c r="G58" s="186">
        <v>56562.29</v>
      </c>
      <c r="H58" s="115">
        <v>48000</v>
      </c>
      <c r="I58" s="115">
        <v>48000</v>
      </c>
      <c r="J58" s="186">
        <v>47066.8</v>
      </c>
      <c r="K58" s="96">
        <f t="shared" si="25"/>
        <v>83.21233104246663</v>
      </c>
      <c r="L58" s="96">
        <f t="shared" si="26"/>
        <v>98.055833333333339</v>
      </c>
    </row>
    <row r="59" spans="2:12" x14ac:dyDescent="0.25">
      <c r="B59" s="72"/>
      <c r="C59" s="72"/>
      <c r="D59" s="72"/>
      <c r="E59" s="72">
        <v>3224</v>
      </c>
      <c r="F59" s="72" t="s">
        <v>97</v>
      </c>
      <c r="G59" s="186">
        <v>20497.849999999999</v>
      </c>
      <c r="H59" s="115">
        <v>14000</v>
      </c>
      <c r="I59" s="115">
        <v>14000</v>
      </c>
      <c r="J59" s="186">
        <v>21190.16</v>
      </c>
      <c r="K59" s="96">
        <f t="shared" si="25"/>
        <v>103.37747617433048</v>
      </c>
      <c r="L59" s="96">
        <f t="shared" si="26"/>
        <v>151.3582857142857</v>
      </c>
    </row>
    <row r="60" spans="2:12" x14ac:dyDescent="0.25">
      <c r="B60" s="72"/>
      <c r="C60" s="72"/>
      <c r="D60" s="72"/>
      <c r="E60" s="72">
        <v>3225</v>
      </c>
      <c r="F60" s="72" t="s">
        <v>98</v>
      </c>
      <c r="G60" s="96">
        <v>1008</v>
      </c>
      <c r="H60" s="115">
        <v>2000</v>
      </c>
      <c r="I60" s="115">
        <v>2000</v>
      </c>
      <c r="J60" s="96">
        <v>0</v>
      </c>
      <c r="K60" s="96">
        <f t="shared" si="25"/>
        <v>0</v>
      </c>
      <c r="L60" s="96">
        <f t="shared" si="26"/>
        <v>0</v>
      </c>
    </row>
    <row r="61" spans="2:12" x14ac:dyDescent="0.25">
      <c r="B61" s="72"/>
      <c r="C61" s="72"/>
      <c r="D61" s="72"/>
      <c r="E61" s="72">
        <v>3227</v>
      </c>
      <c r="F61" s="72" t="s">
        <v>99</v>
      </c>
      <c r="G61" s="221">
        <v>60.79</v>
      </c>
      <c r="H61" s="115">
        <v>2000</v>
      </c>
      <c r="I61" s="115">
        <v>2000</v>
      </c>
      <c r="J61" s="221">
        <v>14.31</v>
      </c>
      <c r="K61" s="96">
        <v>0</v>
      </c>
      <c r="L61" s="96">
        <f t="shared" si="26"/>
        <v>0.71550000000000002</v>
      </c>
    </row>
    <row r="62" spans="2:12" x14ac:dyDescent="0.25">
      <c r="B62" s="55"/>
      <c r="C62" s="55"/>
      <c r="D62" s="55">
        <v>323</v>
      </c>
      <c r="E62" s="55"/>
      <c r="F62" s="55" t="s">
        <v>100</v>
      </c>
      <c r="G62" s="113">
        <f t="shared" ref="G62" si="35">SUM(G63:G71)</f>
        <v>110601.36000000002</v>
      </c>
      <c r="H62" s="113">
        <f t="shared" ref="H62:J62" si="36">SUM(H63:H71)</f>
        <v>101200</v>
      </c>
      <c r="I62" s="113">
        <f t="shared" ref="I62" si="37">SUM(I63:I71)</f>
        <v>101200</v>
      </c>
      <c r="J62" s="113">
        <f t="shared" si="36"/>
        <v>111584.4</v>
      </c>
      <c r="K62" s="95">
        <f t="shared" si="25"/>
        <v>100.88881366377409</v>
      </c>
      <c r="L62" s="95">
        <f t="shared" si="26"/>
        <v>110.26126482213439</v>
      </c>
    </row>
    <row r="63" spans="2:12" x14ac:dyDescent="0.25">
      <c r="B63" s="72"/>
      <c r="C63" s="72"/>
      <c r="D63" s="72"/>
      <c r="E63" s="72">
        <v>3231</v>
      </c>
      <c r="F63" s="72" t="s">
        <v>101</v>
      </c>
      <c r="G63" s="186">
        <v>19985.09</v>
      </c>
      <c r="H63" s="115">
        <v>16400</v>
      </c>
      <c r="I63" s="115">
        <v>16400</v>
      </c>
      <c r="J63" s="186">
        <v>19073.13</v>
      </c>
      <c r="K63" s="96">
        <f t="shared" si="25"/>
        <v>95.436798133008153</v>
      </c>
      <c r="L63" s="96">
        <f t="shared" si="26"/>
        <v>116.29957317073172</v>
      </c>
    </row>
    <row r="64" spans="2:12" x14ac:dyDescent="0.25">
      <c r="B64" s="72"/>
      <c r="C64" s="72"/>
      <c r="D64" s="72"/>
      <c r="E64" s="72">
        <v>3232</v>
      </c>
      <c r="F64" s="72" t="s">
        <v>102</v>
      </c>
      <c r="G64" s="186">
        <v>19300.009999999998</v>
      </c>
      <c r="H64" s="115">
        <v>14000</v>
      </c>
      <c r="I64" s="115">
        <v>14000</v>
      </c>
      <c r="J64" s="186">
        <v>24615.32</v>
      </c>
      <c r="K64" s="96">
        <f t="shared" si="25"/>
        <v>127.54045205157927</v>
      </c>
      <c r="L64" s="96">
        <f t="shared" si="26"/>
        <v>175.82371428571429</v>
      </c>
    </row>
    <row r="65" spans="2:12" x14ac:dyDescent="0.25">
      <c r="B65" s="72"/>
      <c r="C65" s="72"/>
      <c r="D65" s="72"/>
      <c r="E65" s="72">
        <v>3233</v>
      </c>
      <c r="F65" s="72" t="s">
        <v>103</v>
      </c>
      <c r="G65" s="186">
        <v>4254.08</v>
      </c>
      <c r="H65" s="115">
        <v>4500</v>
      </c>
      <c r="I65" s="115">
        <v>4500</v>
      </c>
      <c r="J65" s="186">
        <v>5077.38</v>
      </c>
      <c r="K65" s="96">
        <f t="shared" si="25"/>
        <v>119.3531856476606</v>
      </c>
      <c r="L65" s="96">
        <f t="shared" si="26"/>
        <v>112.83066666666667</v>
      </c>
    </row>
    <row r="66" spans="2:12" x14ac:dyDescent="0.25">
      <c r="B66" s="72"/>
      <c r="C66" s="72"/>
      <c r="D66" s="72"/>
      <c r="E66" s="72">
        <v>3234</v>
      </c>
      <c r="F66" s="72" t="s">
        <v>104</v>
      </c>
      <c r="G66" s="186">
        <v>9998.34</v>
      </c>
      <c r="H66" s="115">
        <v>11000</v>
      </c>
      <c r="I66" s="115">
        <v>11000</v>
      </c>
      <c r="J66" s="186">
        <v>7381.58</v>
      </c>
      <c r="K66" s="96">
        <f t="shared" si="25"/>
        <v>73.828055457205892</v>
      </c>
      <c r="L66" s="96">
        <f t="shared" si="26"/>
        <v>67.10527272727272</v>
      </c>
    </row>
    <row r="67" spans="2:12" x14ac:dyDescent="0.25">
      <c r="B67" s="72"/>
      <c r="C67" s="72"/>
      <c r="D67" s="72"/>
      <c r="E67" s="72">
        <v>3235</v>
      </c>
      <c r="F67" s="72" t="s">
        <v>105</v>
      </c>
      <c r="G67" s="186">
        <v>797.25</v>
      </c>
      <c r="H67" s="115">
        <v>500</v>
      </c>
      <c r="I67" s="115">
        <v>500</v>
      </c>
      <c r="J67" s="186">
        <v>924.5</v>
      </c>
      <c r="K67" s="96">
        <f t="shared" si="25"/>
        <v>115.96111633740985</v>
      </c>
      <c r="L67" s="96">
        <f t="shared" si="26"/>
        <v>184.9</v>
      </c>
    </row>
    <row r="68" spans="2:12" x14ac:dyDescent="0.25">
      <c r="B68" s="72"/>
      <c r="C68" s="72"/>
      <c r="D68" s="72"/>
      <c r="E68" s="72">
        <v>3236</v>
      </c>
      <c r="F68" s="72" t="s">
        <v>106</v>
      </c>
      <c r="G68" s="186">
        <v>0</v>
      </c>
      <c r="H68" s="115">
        <v>11200</v>
      </c>
      <c r="I68" s="115">
        <v>11200</v>
      </c>
      <c r="J68" s="186">
        <v>0</v>
      </c>
      <c r="K68" s="96">
        <v>0</v>
      </c>
      <c r="L68" s="96">
        <f t="shared" si="26"/>
        <v>0</v>
      </c>
    </row>
    <row r="69" spans="2:12" x14ac:dyDescent="0.25">
      <c r="B69" s="72"/>
      <c r="C69" s="72"/>
      <c r="D69" s="72"/>
      <c r="E69" s="72">
        <v>3237</v>
      </c>
      <c r="F69" s="72" t="s">
        <v>107</v>
      </c>
      <c r="G69" s="186">
        <v>23930.33</v>
      </c>
      <c r="H69" s="115">
        <v>19500</v>
      </c>
      <c r="I69" s="115">
        <v>19500</v>
      </c>
      <c r="J69" s="186">
        <v>29647.82</v>
      </c>
      <c r="K69" s="96">
        <f t="shared" si="25"/>
        <v>123.89223215893803</v>
      </c>
      <c r="L69" s="96">
        <f t="shared" si="26"/>
        <v>152.04010256410257</v>
      </c>
    </row>
    <row r="70" spans="2:12" x14ac:dyDescent="0.25">
      <c r="B70" s="72"/>
      <c r="C70" s="72"/>
      <c r="D70" s="72"/>
      <c r="E70" s="72">
        <v>3238</v>
      </c>
      <c r="F70" s="72" t="s">
        <v>108</v>
      </c>
      <c r="G70" s="186">
        <v>14066.36</v>
      </c>
      <c r="H70" s="115">
        <v>14100</v>
      </c>
      <c r="I70" s="115">
        <v>14100</v>
      </c>
      <c r="J70" s="186">
        <v>14978.06</v>
      </c>
      <c r="K70" s="96">
        <f t="shared" si="25"/>
        <v>106.4814209219727</v>
      </c>
      <c r="L70" s="96">
        <f t="shared" si="26"/>
        <v>106.22737588652483</v>
      </c>
    </row>
    <row r="71" spans="2:12" x14ac:dyDescent="0.25">
      <c r="B71" s="72"/>
      <c r="C71" s="72"/>
      <c r="D71" s="72"/>
      <c r="E71" s="72">
        <v>3239</v>
      </c>
      <c r="F71" s="72" t="s">
        <v>109</v>
      </c>
      <c r="G71" s="186">
        <v>18269.900000000001</v>
      </c>
      <c r="H71" s="115">
        <v>10000</v>
      </c>
      <c r="I71" s="115">
        <v>10000</v>
      </c>
      <c r="J71" s="186">
        <v>9886.61</v>
      </c>
      <c r="K71" s="96">
        <f t="shared" si="25"/>
        <v>54.114198764087377</v>
      </c>
      <c r="L71" s="96">
        <f t="shared" si="26"/>
        <v>98.866100000000003</v>
      </c>
    </row>
    <row r="72" spans="2:12" x14ac:dyDescent="0.25">
      <c r="B72" s="55"/>
      <c r="C72" s="55"/>
      <c r="D72" s="55">
        <v>324</v>
      </c>
      <c r="E72" s="55"/>
      <c r="F72" s="55" t="s">
        <v>110</v>
      </c>
      <c r="G72" s="113">
        <f t="shared" ref="G72:J72" si="38">G73</f>
        <v>86.5</v>
      </c>
      <c r="H72" s="113">
        <f t="shared" si="38"/>
        <v>1300</v>
      </c>
      <c r="I72" s="113">
        <f t="shared" si="38"/>
        <v>1300</v>
      </c>
      <c r="J72" s="113">
        <f t="shared" si="38"/>
        <v>997</v>
      </c>
      <c r="K72" s="95">
        <f t="shared" si="25"/>
        <v>1152.6011560693642</v>
      </c>
      <c r="L72" s="95">
        <f t="shared" si="26"/>
        <v>76.692307692307693</v>
      </c>
    </row>
    <row r="73" spans="2:12" x14ac:dyDescent="0.25">
      <c r="B73" s="72"/>
      <c r="C73" s="72"/>
      <c r="D73" s="72"/>
      <c r="E73" s="72">
        <v>3241</v>
      </c>
      <c r="F73" s="72" t="s">
        <v>110</v>
      </c>
      <c r="G73" s="186">
        <v>86.5</v>
      </c>
      <c r="H73" s="115">
        <v>1300</v>
      </c>
      <c r="I73" s="115">
        <v>1300</v>
      </c>
      <c r="J73" s="186">
        <v>997</v>
      </c>
      <c r="K73" s="96">
        <f t="shared" si="25"/>
        <v>1152.6011560693642</v>
      </c>
      <c r="L73" s="96">
        <f t="shared" si="26"/>
        <v>76.692307692307693</v>
      </c>
    </row>
    <row r="74" spans="2:12" x14ac:dyDescent="0.25">
      <c r="B74" s="72"/>
      <c r="C74" s="55"/>
      <c r="D74" s="55">
        <v>329</v>
      </c>
      <c r="E74" s="55"/>
      <c r="F74" s="55" t="s">
        <v>111</v>
      </c>
      <c r="G74" s="113">
        <f t="shared" ref="G74" si="39">SUM(G75:G80)</f>
        <v>20883.509999999998</v>
      </c>
      <c r="H74" s="113">
        <f t="shared" ref="H74:J74" si="40">SUM(H75:H80)</f>
        <v>30800</v>
      </c>
      <c r="I74" s="113">
        <f t="shared" ref="I74" si="41">SUM(I75:I80)</f>
        <v>30800</v>
      </c>
      <c r="J74" s="113">
        <f t="shared" si="40"/>
        <v>26440.35</v>
      </c>
      <c r="K74" s="95">
        <f t="shared" si="25"/>
        <v>126.60874536895379</v>
      </c>
      <c r="L74" s="95">
        <f t="shared" si="26"/>
        <v>85.845292207792198</v>
      </c>
    </row>
    <row r="75" spans="2:12" x14ac:dyDescent="0.25">
      <c r="B75" s="72"/>
      <c r="C75" s="72"/>
      <c r="D75" s="72"/>
      <c r="E75" s="72">
        <v>3291</v>
      </c>
      <c r="F75" s="72" t="s">
        <v>112</v>
      </c>
      <c r="G75" s="186">
        <v>3532.62</v>
      </c>
      <c r="H75" s="115">
        <v>9500</v>
      </c>
      <c r="I75" s="115">
        <v>9500</v>
      </c>
      <c r="J75" s="186">
        <v>6847.28</v>
      </c>
      <c r="K75" s="96">
        <f t="shared" si="25"/>
        <v>193.83007512837497</v>
      </c>
      <c r="L75" s="96">
        <f t="shared" si="26"/>
        <v>72.076631578947371</v>
      </c>
    </row>
    <row r="76" spans="2:12" x14ac:dyDescent="0.25">
      <c r="B76" s="72"/>
      <c r="C76" s="72"/>
      <c r="D76" s="72"/>
      <c r="E76" s="72">
        <v>3292</v>
      </c>
      <c r="F76" s="72" t="s">
        <v>113</v>
      </c>
      <c r="G76" s="186">
        <v>12551.97</v>
      </c>
      <c r="H76" s="115">
        <v>12000</v>
      </c>
      <c r="I76" s="115">
        <v>12000</v>
      </c>
      <c r="J76" s="186">
        <v>9246.5300000000007</v>
      </c>
      <c r="K76" s="96">
        <f t="shared" si="25"/>
        <v>73.66596637818607</v>
      </c>
      <c r="L76" s="96">
        <f t="shared" si="26"/>
        <v>77.054416666666668</v>
      </c>
    </row>
    <row r="77" spans="2:12" x14ac:dyDescent="0.25">
      <c r="B77" s="72"/>
      <c r="C77" s="72"/>
      <c r="D77" s="72"/>
      <c r="E77" s="72">
        <v>3293</v>
      </c>
      <c r="F77" s="72" t="s">
        <v>114</v>
      </c>
      <c r="G77" s="186">
        <v>2524.2800000000002</v>
      </c>
      <c r="H77" s="115">
        <v>5000</v>
      </c>
      <c r="I77" s="115">
        <v>5000</v>
      </c>
      <c r="J77" s="186">
        <v>6842.37</v>
      </c>
      <c r="K77" s="96">
        <f t="shared" si="25"/>
        <v>271.06224349121334</v>
      </c>
      <c r="L77" s="96">
        <f t="shared" si="26"/>
        <v>136.84739999999999</v>
      </c>
    </row>
    <row r="78" spans="2:12" x14ac:dyDescent="0.25">
      <c r="B78" s="72"/>
      <c r="C78" s="72"/>
      <c r="D78" s="72"/>
      <c r="E78" s="72">
        <v>3294</v>
      </c>
      <c r="F78" s="72" t="s">
        <v>115</v>
      </c>
      <c r="G78" s="186">
        <v>200</v>
      </c>
      <c r="H78" s="115">
        <v>300</v>
      </c>
      <c r="I78" s="115">
        <v>300</v>
      </c>
      <c r="J78" s="186">
        <v>220</v>
      </c>
      <c r="K78" s="96">
        <f t="shared" si="25"/>
        <v>110.00000000000001</v>
      </c>
      <c r="L78" s="96">
        <f t="shared" si="26"/>
        <v>73.333333333333329</v>
      </c>
    </row>
    <row r="79" spans="2:12" x14ac:dyDescent="0.25">
      <c r="B79" s="72"/>
      <c r="C79" s="72"/>
      <c r="D79" s="72"/>
      <c r="E79" s="72">
        <v>3295</v>
      </c>
      <c r="F79" s="72" t="s">
        <v>116</v>
      </c>
      <c r="G79" s="186">
        <v>1312.62</v>
      </c>
      <c r="H79" s="115">
        <v>2000</v>
      </c>
      <c r="I79" s="115">
        <v>2000</v>
      </c>
      <c r="J79" s="186">
        <v>1498.62</v>
      </c>
      <c r="K79" s="96">
        <f t="shared" si="25"/>
        <v>114.17013301640992</v>
      </c>
      <c r="L79" s="96">
        <f t="shared" si="26"/>
        <v>74.930999999999997</v>
      </c>
    </row>
    <row r="80" spans="2:12" x14ac:dyDescent="0.25">
      <c r="B80" s="72"/>
      <c r="C80" s="72"/>
      <c r="D80" s="72"/>
      <c r="E80" s="72">
        <v>3299</v>
      </c>
      <c r="F80" s="72" t="s">
        <v>111</v>
      </c>
      <c r="G80" s="186">
        <v>762.02</v>
      </c>
      <c r="H80" s="115">
        <v>2000</v>
      </c>
      <c r="I80" s="115">
        <v>2000</v>
      </c>
      <c r="J80" s="186">
        <v>1785.55</v>
      </c>
      <c r="K80" s="96">
        <f t="shared" si="25"/>
        <v>234.31799690296842</v>
      </c>
      <c r="L80" s="96">
        <f t="shared" si="26"/>
        <v>89.277500000000003</v>
      </c>
    </row>
    <row r="81" spans="2:12" x14ac:dyDescent="0.25">
      <c r="B81" s="62"/>
      <c r="C81" s="62">
        <v>34</v>
      </c>
      <c r="D81" s="62"/>
      <c r="E81" s="62"/>
      <c r="F81" s="62" t="s">
        <v>117</v>
      </c>
      <c r="G81" s="80">
        <f t="shared" ref="G81" si="42">G82+G84</f>
        <v>885.53</v>
      </c>
      <c r="H81" s="80">
        <f t="shared" ref="H81:J81" si="43">H82+H84</f>
        <v>800</v>
      </c>
      <c r="I81" s="80">
        <f t="shared" ref="I81" si="44">I82+I84</f>
        <v>800</v>
      </c>
      <c r="J81" s="80">
        <f t="shared" si="43"/>
        <v>726</v>
      </c>
      <c r="K81" s="71">
        <f t="shared" si="25"/>
        <v>81.984800063238978</v>
      </c>
      <c r="L81" s="71">
        <f t="shared" si="26"/>
        <v>90.75</v>
      </c>
    </row>
    <row r="82" spans="2:12" x14ac:dyDescent="0.25">
      <c r="B82" s="55"/>
      <c r="C82" s="55"/>
      <c r="D82" s="55">
        <v>342</v>
      </c>
      <c r="E82" s="55"/>
      <c r="F82" s="55" t="s">
        <v>118</v>
      </c>
      <c r="G82" s="113">
        <f t="shared" ref="G82:J82" si="45">G83</f>
        <v>0</v>
      </c>
      <c r="H82" s="113">
        <f t="shared" si="45"/>
        <v>0</v>
      </c>
      <c r="I82" s="113">
        <f t="shared" si="45"/>
        <v>0</v>
      </c>
      <c r="J82" s="113">
        <f t="shared" si="45"/>
        <v>0</v>
      </c>
      <c r="K82" s="95">
        <v>0</v>
      </c>
      <c r="L82" s="95">
        <v>0</v>
      </c>
    </row>
    <row r="83" spans="2:12" x14ac:dyDescent="0.25">
      <c r="B83" s="72"/>
      <c r="C83" s="72"/>
      <c r="D83" s="72"/>
      <c r="E83" s="72">
        <v>3422</v>
      </c>
      <c r="F83" s="72" t="s">
        <v>118</v>
      </c>
      <c r="G83" s="186">
        <v>0</v>
      </c>
      <c r="H83" s="115">
        <v>0</v>
      </c>
      <c r="I83" s="115">
        <v>0</v>
      </c>
      <c r="J83" s="186">
        <v>0</v>
      </c>
      <c r="K83" s="96">
        <v>0</v>
      </c>
      <c r="L83" s="96">
        <v>0</v>
      </c>
    </row>
    <row r="84" spans="2:12" x14ac:dyDescent="0.25">
      <c r="B84" s="55"/>
      <c r="C84" s="55"/>
      <c r="D84" s="55">
        <v>343</v>
      </c>
      <c r="E84" s="55"/>
      <c r="F84" s="55" t="s">
        <v>119</v>
      </c>
      <c r="G84" s="113">
        <f t="shared" ref="G84:J84" si="46">G85</f>
        <v>885.53</v>
      </c>
      <c r="H84" s="113">
        <f t="shared" si="46"/>
        <v>800</v>
      </c>
      <c r="I84" s="113">
        <f t="shared" si="46"/>
        <v>800</v>
      </c>
      <c r="J84" s="113">
        <f t="shared" si="46"/>
        <v>726</v>
      </c>
      <c r="K84" s="95">
        <f t="shared" si="25"/>
        <v>81.984800063238978</v>
      </c>
      <c r="L84" s="95">
        <f t="shared" si="26"/>
        <v>90.75</v>
      </c>
    </row>
    <row r="85" spans="2:12" x14ac:dyDescent="0.25">
      <c r="B85" s="72"/>
      <c r="C85" s="72"/>
      <c r="D85" s="72"/>
      <c r="E85" s="72">
        <v>3431</v>
      </c>
      <c r="F85" s="72" t="s">
        <v>120</v>
      </c>
      <c r="G85" s="186">
        <v>885.53</v>
      </c>
      <c r="H85" s="115">
        <v>800</v>
      </c>
      <c r="I85" s="115">
        <v>800</v>
      </c>
      <c r="J85" s="186">
        <v>726</v>
      </c>
      <c r="K85" s="96">
        <f t="shared" si="25"/>
        <v>81.984800063238978</v>
      </c>
      <c r="L85" s="96">
        <f t="shared" si="26"/>
        <v>90.75</v>
      </c>
    </row>
    <row r="86" spans="2:12" x14ac:dyDescent="0.25">
      <c r="B86" s="98">
        <v>4</v>
      </c>
      <c r="C86" s="99"/>
      <c r="D86" s="99"/>
      <c r="E86" s="99"/>
      <c r="F86" s="100" t="s">
        <v>4</v>
      </c>
      <c r="G86" s="104">
        <f t="shared" ref="G86:J86" si="47">G87</f>
        <v>288127.77</v>
      </c>
      <c r="H86" s="104">
        <f t="shared" si="47"/>
        <v>271758.58</v>
      </c>
      <c r="I86" s="104">
        <f t="shared" si="47"/>
        <v>271758.58</v>
      </c>
      <c r="J86" s="104">
        <f t="shared" si="47"/>
        <v>275276.23</v>
      </c>
      <c r="K86" s="50">
        <f t="shared" si="25"/>
        <v>95.539638542997778</v>
      </c>
      <c r="L86" s="50">
        <f t="shared" si="26"/>
        <v>101.29440255391384</v>
      </c>
    </row>
    <row r="87" spans="2:12" ht="25.5" x14ac:dyDescent="0.25">
      <c r="B87" s="94" t="s">
        <v>121</v>
      </c>
      <c r="C87" s="52">
        <v>42</v>
      </c>
      <c r="D87" s="52"/>
      <c r="E87" s="52"/>
      <c r="F87" s="101" t="s">
        <v>122</v>
      </c>
      <c r="G87" s="80">
        <f>SUM(G88+G92+G94)</f>
        <v>288127.77</v>
      </c>
      <c r="H87" s="80">
        <f>SUM(H88+H92+H94)</f>
        <v>271758.58</v>
      </c>
      <c r="I87" s="80">
        <f>SUM(I88+I92+I94)</f>
        <v>271758.58</v>
      </c>
      <c r="J87" s="80">
        <f>SUM(J88+J92+J94)</f>
        <v>275276.23</v>
      </c>
      <c r="K87" s="53">
        <f t="shared" si="25"/>
        <v>95.539638542997778</v>
      </c>
      <c r="L87" s="53">
        <f t="shared" si="26"/>
        <v>101.29440255391384</v>
      </c>
    </row>
    <row r="88" spans="2:12" x14ac:dyDescent="0.25">
      <c r="B88" s="67"/>
      <c r="C88" s="67"/>
      <c r="D88" s="67">
        <v>422</v>
      </c>
      <c r="E88" s="67"/>
      <c r="F88" s="102" t="s">
        <v>123</v>
      </c>
      <c r="G88" s="113">
        <f t="shared" ref="G88" si="48">SUM(G89:G91)</f>
        <v>20560.36</v>
      </c>
      <c r="H88" s="113">
        <f t="shared" ref="H88:J88" si="49">SUM(H89:H91)</f>
        <v>3800</v>
      </c>
      <c r="I88" s="113">
        <f t="shared" ref="I88" si="50">SUM(I89:I91)</f>
        <v>3800</v>
      </c>
      <c r="J88" s="113">
        <f t="shared" si="49"/>
        <v>8064.74</v>
      </c>
      <c r="K88" s="95">
        <f t="shared" si="25"/>
        <v>39.224702291205013</v>
      </c>
      <c r="L88" s="95">
        <f t="shared" si="26"/>
        <v>212.23000000000002</v>
      </c>
    </row>
    <row r="89" spans="2:12" x14ac:dyDescent="0.25">
      <c r="B89" s="7"/>
      <c r="C89" s="7"/>
      <c r="D89" s="5"/>
      <c r="E89" s="5">
        <v>4221</v>
      </c>
      <c r="F89" s="5" t="s">
        <v>124</v>
      </c>
      <c r="G89" s="81">
        <v>13596.54</v>
      </c>
      <c r="H89" s="114">
        <v>3800</v>
      </c>
      <c r="I89" s="114">
        <v>3800</v>
      </c>
      <c r="J89" s="81">
        <v>8064.74</v>
      </c>
      <c r="K89" s="96">
        <f t="shared" si="25"/>
        <v>59.314649168097176</v>
      </c>
      <c r="L89" s="96">
        <f t="shared" si="26"/>
        <v>212.23000000000002</v>
      </c>
    </row>
    <row r="90" spans="2:12" x14ac:dyDescent="0.25">
      <c r="B90" s="7"/>
      <c r="C90" s="7"/>
      <c r="D90" s="5"/>
      <c r="E90" s="5">
        <v>4222</v>
      </c>
      <c r="F90" s="5" t="s">
        <v>125</v>
      </c>
      <c r="G90" s="81">
        <v>3102.33</v>
      </c>
      <c r="H90" s="114">
        <v>0</v>
      </c>
      <c r="I90" s="114">
        <v>0</v>
      </c>
      <c r="J90" s="81">
        <v>0</v>
      </c>
      <c r="K90" s="96">
        <v>0</v>
      </c>
      <c r="L90" s="96">
        <v>0</v>
      </c>
    </row>
    <row r="91" spans="2:12" x14ac:dyDescent="0.25">
      <c r="B91" s="7"/>
      <c r="C91" s="7"/>
      <c r="D91" s="5"/>
      <c r="E91" s="5">
        <v>4223</v>
      </c>
      <c r="F91" s="5" t="s">
        <v>126</v>
      </c>
      <c r="G91" s="81">
        <v>3861.49</v>
      </c>
      <c r="H91" s="114">
        <v>0</v>
      </c>
      <c r="I91" s="114">
        <v>0</v>
      </c>
      <c r="J91" s="81">
        <v>0</v>
      </c>
      <c r="K91" s="96">
        <f t="shared" si="25"/>
        <v>0</v>
      </c>
      <c r="L91" s="96">
        <v>0</v>
      </c>
    </row>
    <row r="92" spans="2:12" x14ac:dyDescent="0.25">
      <c r="B92" s="67"/>
      <c r="C92" s="67"/>
      <c r="D92" s="55">
        <v>423</v>
      </c>
      <c r="E92" s="55"/>
      <c r="F92" s="55" t="s">
        <v>127</v>
      </c>
      <c r="G92" s="188">
        <f>G93</f>
        <v>18900</v>
      </c>
      <c r="H92" s="187">
        <f>H93</f>
        <v>0</v>
      </c>
      <c r="I92" s="187">
        <f>I93</f>
        <v>0</v>
      </c>
      <c r="J92" s="188">
        <f>J93</f>
        <v>0</v>
      </c>
      <c r="K92" s="95">
        <f t="shared" si="25"/>
        <v>0</v>
      </c>
      <c r="L92" s="95" t="e">
        <f t="shared" si="26"/>
        <v>#DIV/0!</v>
      </c>
    </row>
    <row r="93" spans="2:12" x14ac:dyDescent="0.25">
      <c r="B93" s="7"/>
      <c r="C93" s="7"/>
      <c r="D93" s="5"/>
      <c r="E93" s="5">
        <v>4231</v>
      </c>
      <c r="F93" s="5" t="s">
        <v>128</v>
      </c>
      <c r="G93" s="81">
        <v>18900</v>
      </c>
      <c r="H93" s="114"/>
      <c r="I93" s="114"/>
      <c r="J93" s="81">
        <v>0</v>
      </c>
      <c r="K93" s="96">
        <f t="shared" si="25"/>
        <v>0</v>
      </c>
      <c r="L93" s="96" t="e">
        <f t="shared" si="26"/>
        <v>#DIV/0!</v>
      </c>
    </row>
    <row r="94" spans="2:12" x14ac:dyDescent="0.25">
      <c r="B94" s="67"/>
      <c r="C94" s="67"/>
      <c r="D94" s="55">
        <v>424</v>
      </c>
      <c r="E94" s="55"/>
      <c r="F94" s="55" t="s">
        <v>129</v>
      </c>
      <c r="G94" s="113">
        <f t="shared" ref="G94:J94" si="51">G95</f>
        <v>248667.41</v>
      </c>
      <c r="H94" s="113">
        <f t="shared" si="51"/>
        <v>267958.58</v>
      </c>
      <c r="I94" s="113">
        <f t="shared" si="51"/>
        <v>267958.58</v>
      </c>
      <c r="J94" s="113">
        <f t="shared" si="51"/>
        <v>267211.49</v>
      </c>
      <c r="K94" s="95">
        <f t="shared" si="25"/>
        <v>107.45738253356159</v>
      </c>
      <c r="L94" s="95">
        <f t="shared" si="26"/>
        <v>99.721191984223822</v>
      </c>
    </row>
    <row r="95" spans="2:12" x14ac:dyDescent="0.25">
      <c r="B95" s="7"/>
      <c r="C95" s="7"/>
      <c r="D95" s="5"/>
      <c r="E95" s="5">
        <v>4241</v>
      </c>
      <c r="F95" s="5" t="s">
        <v>129</v>
      </c>
      <c r="G95" s="81">
        <v>248667.41</v>
      </c>
      <c r="H95" s="114">
        <v>267958.58</v>
      </c>
      <c r="I95" s="114">
        <v>267958.58</v>
      </c>
      <c r="J95" s="81">
        <v>267211.49</v>
      </c>
      <c r="K95" s="96">
        <f t="shared" si="25"/>
        <v>107.45738253356159</v>
      </c>
      <c r="L95" s="96">
        <f t="shared" si="26"/>
        <v>99.721191984223822</v>
      </c>
    </row>
  </sheetData>
  <mergeCells count="7">
    <mergeCell ref="B41:F41"/>
    <mergeCell ref="B40:F40"/>
    <mergeCell ref="B10:F10"/>
    <mergeCell ref="B2:L2"/>
    <mergeCell ref="B4:L4"/>
    <mergeCell ref="B7:L7"/>
    <mergeCell ref="B9:F9"/>
  </mergeCells>
  <pageMargins left="0.25" right="0.25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6"/>
  <sheetViews>
    <sheetView workbookViewId="0">
      <selection activeCell="P8" sqref="P8"/>
    </sheetView>
  </sheetViews>
  <sheetFormatPr defaultRowHeight="15" x14ac:dyDescent="0.25"/>
  <cols>
    <col min="2" max="2" width="30.140625" customWidth="1"/>
    <col min="3" max="3" width="31.140625" customWidth="1"/>
    <col min="4" max="4" width="19.7109375" customWidth="1"/>
    <col min="5" max="5" width="20.42578125" customWidth="1"/>
    <col min="6" max="6" width="20" customWidth="1"/>
    <col min="7" max="7" width="15.7109375" customWidth="1"/>
    <col min="8" max="8" width="12.85546875" customWidth="1"/>
  </cols>
  <sheetData>
    <row r="1" spans="2:9" ht="18" x14ac:dyDescent="0.25">
      <c r="B1" s="12"/>
      <c r="C1" s="12"/>
      <c r="D1" s="12"/>
      <c r="E1" s="12"/>
      <c r="F1" s="3"/>
      <c r="G1" s="3"/>
      <c r="H1" s="3"/>
    </row>
    <row r="2" spans="2:9" ht="15.75" customHeight="1" x14ac:dyDescent="0.25">
      <c r="B2" s="257" t="s">
        <v>23</v>
      </c>
      <c r="C2" s="257"/>
      <c r="D2" s="257"/>
      <c r="E2" s="257"/>
      <c r="F2" s="257"/>
      <c r="G2" s="257"/>
      <c r="H2" s="257"/>
    </row>
    <row r="3" spans="2:9" ht="18" x14ac:dyDescent="0.25">
      <c r="B3" s="12"/>
      <c r="C3" s="12"/>
      <c r="D3" s="222"/>
      <c r="E3" s="222"/>
      <c r="F3" s="223"/>
      <c r="G3" s="223"/>
      <c r="H3" s="223"/>
    </row>
    <row r="4" spans="2:9" ht="38.25" x14ac:dyDescent="0.25">
      <c r="B4" s="27" t="s">
        <v>5</v>
      </c>
      <c r="C4" s="27" t="s">
        <v>130</v>
      </c>
      <c r="D4" s="224" t="s">
        <v>217</v>
      </c>
      <c r="E4" s="189" t="s">
        <v>218</v>
      </c>
      <c r="F4" s="189" t="s">
        <v>219</v>
      </c>
      <c r="G4" s="189" t="s">
        <v>220</v>
      </c>
      <c r="H4" s="189" t="s">
        <v>10</v>
      </c>
      <c r="I4" s="189" t="s">
        <v>28</v>
      </c>
    </row>
    <row r="5" spans="2:9" x14ac:dyDescent="0.25">
      <c r="B5" s="27" t="s">
        <v>131</v>
      </c>
      <c r="C5" s="27"/>
      <c r="D5" s="190">
        <v>2</v>
      </c>
      <c r="E5" s="190">
        <v>3</v>
      </c>
      <c r="F5" s="190">
        <v>4</v>
      </c>
      <c r="G5" s="190">
        <v>5</v>
      </c>
      <c r="H5" s="190" t="s">
        <v>12</v>
      </c>
      <c r="I5" s="190" t="s">
        <v>13</v>
      </c>
    </row>
    <row r="6" spans="2:9" x14ac:dyDescent="0.25">
      <c r="B6" s="118" t="s">
        <v>132</v>
      </c>
      <c r="C6" s="118"/>
      <c r="D6" s="142">
        <f>D7+D10</f>
        <v>1391158.22</v>
      </c>
      <c r="E6" s="142">
        <f>E7+E10</f>
        <v>1876000</v>
      </c>
      <c r="F6" s="142">
        <f>F7+F10</f>
        <v>1876000</v>
      </c>
      <c r="G6" s="142">
        <f>G7+G10</f>
        <v>1879249.82</v>
      </c>
      <c r="H6" s="191">
        <f>G6/D6*100</f>
        <v>135.08526873384682</v>
      </c>
      <c r="I6" s="191">
        <f>G6/F6*100</f>
        <v>100.17323134328358</v>
      </c>
    </row>
    <row r="7" spans="2:9" x14ac:dyDescent="0.25">
      <c r="B7" s="4">
        <v>3</v>
      </c>
      <c r="C7" s="14" t="s">
        <v>2</v>
      </c>
      <c r="D7" s="116">
        <f>D8+D9</f>
        <v>1309893.22</v>
      </c>
      <c r="E7" s="116">
        <f>E8+E9</f>
        <v>1819000</v>
      </c>
      <c r="F7" s="116">
        <f>F8+F9</f>
        <v>1819000</v>
      </c>
      <c r="G7" s="116">
        <f>G8+G9</f>
        <v>1822249.82</v>
      </c>
      <c r="H7" s="192">
        <f t="shared" ref="H7:H46" si="0">G7/D7*100</f>
        <v>139.11437910946665</v>
      </c>
      <c r="I7" s="192">
        <f t="shared" ref="I7:I46" si="1">G7/F7*100</f>
        <v>100.1786597031336</v>
      </c>
    </row>
    <row r="8" spans="2:9" x14ac:dyDescent="0.25">
      <c r="B8" s="23">
        <v>31</v>
      </c>
      <c r="C8" s="119" t="s">
        <v>133</v>
      </c>
      <c r="D8" s="135">
        <v>1236193.01</v>
      </c>
      <c r="E8" s="114">
        <v>1738500</v>
      </c>
      <c r="F8" s="114">
        <v>1738500</v>
      </c>
      <c r="G8" s="135">
        <v>1743671.3</v>
      </c>
      <c r="H8" s="192">
        <f t="shared" si="0"/>
        <v>141.05170356852287</v>
      </c>
      <c r="I8" s="192">
        <f t="shared" si="1"/>
        <v>100.29745757837216</v>
      </c>
    </row>
    <row r="9" spans="2:9" x14ac:dyDescent="0.25">
      <c r="B9" s="22">
        <v>32</v>
      </c>
      <c r="C9" s="120" t="s">
        <v>9</v>
      </c>
      <c r="D9" s="225">
        <v>73700.210000000006</v>
      </c>
      <c r="E9" s="114">
        <v>80500</v>
      </c>
      <c r="F9" s="114">
        <v>80500</v>
      </c>
      <c r="G9" s="225">
        <v>78578.52</v>
      </c>
      <c r="H9" s="192">
        <f t="shared" si="0"/>
        <v>106.61912632270653</v>
      </c>
      <c r="I9" s="192">
        <f t="shared" si="1"/>
        <v>97.613068322981363</v>
      </c>
    </row>
    <row r="10" spans="2:9" ht="25.5" x14ac:dyDescent="0.25">
      <c r="B10" s="121">
        <v>4</v>
      </c>
      <c r="C10" s="122" t="s">
        <v>4</v>
      </c>
      <c r="D10" s="116">
        <f t="shared" ref="D10:G10" si="2">D11</f>
        <v>81265</v>
      </c>
      <c r="E10" s="116">
        <f t="shared" si="2"/>
        <v>57000</v>
      </c>
      <c r="F10" s="116">
        <f t="shared" si="2"/>
        <v>57000</v>
      </c>
      <c r="G10" s="116">
        <f t="shared" si="2"/>
        <v>57000</v>
      </c>
      <c r="H10" s="192">
        <f t="shared" si="0"/>
        <v>70.140897065157205</v>
      </c>
      <c r="I10" s="192">
        <f t="shared" si="1"/>
        <v>100</v>
      </c>
    </row>
    <row r="11" spans="2:9" ht="25.5" x14ac:dyDescent="0.25">
      <c r="B11" s="22">
        <v>42</v>
      </c>
      <c r="C11" s="123" t="s">
        <v>134</v>
      </c>
      <c r="D11" s="135">
        <v>81265</v>
      </c>
      <c r="E11" s="114">
        <v>57000</v>
      </c>
      <c r="F11" s="114">
        <v>57000</v>
      </c>
      <c r="G11" s="135">
        <v>57000</v>
      </c>
      <c r="H11" s="192">
        <f t="shared" si="0"/>
        <v>70.140897065157205</v>
      </c>
      <c r="I11" s="192">
        <f t="shared" si="1"/>
        <v>100</v>
      </c>
    </row>
    <row r="12" spans="2:9" ht="38.25" x14ac:dyDescent="0.25">
      <c r="B12" s="124" t="s">
        <v>135</v>
      </c>
      <c r="C12" s="125"/>
      <c r="D12" s="138">
        <f t="shared" ref="D12" si="3">SUM(D13+D16)</f>
        <v>218342.47999999998</v>
      </c>
      <c r="E12" s="138">
        <f t="shared" ref="E12:G12" si="4">SUM(E13+E16)</f>
        <v>253000</v>
      </c>
      <c r="F12" s="138">
        <f t="shared" ref="F12" si="5">SUM(F13+F16)</f>
        <v>253000</v>
      </c>
      <c r="G12" s="138">
        <f t="shared" si="4"/>
        <v>247233.33</v>
      </c>
      <c r="H12" s="191">
        <f t="shared" si="0"/>
        <v>113.23189605614078</v>
      </c>
      <c r="I12" s="191">
        <f t="shared" si="1"/>
        <v>97.720683794466396</v>
      </c>
    </row>
    <row r="13" spans="2:9" x14ac:dyDescent="0.25">
      <c r="B13" s="4">
        <v>3</v>
      </c>
      <c r="C13" s="14" t="s">
        <v>2</v>
      </c>
      <c r="D13" s="193">
        <f t="shared" ref="D13" si="6">D14+D15</f>
        <v>55057.89</v>
      </c>
      <c r="E13" s="193">
        <f t="shared" ref="E13:G13" si="7">E14+E15</f>
        <v>72000</v>
      </c>
      <c r="F13" s="193">
        <f t="shared" ref="F13" si="8">F14+F15</f>
        <v>72000</v>
      </c>
      <c r="G13" s="193">
        <f t="shared" si="7"/>
        <v>67094.62</v>
      </c>
      <c r="H13" s="192">
        <f t="shared" si="0"/>
        <v>121.86195293717212</v>
      </c>
      <c r="I13" s="192">
        <f t="shared" si="1"/>
        <v>93.186972222222224</v>
      </c>
    </row>
    <row r="14" spans="2:9" x14ac:dyDescent="0.25">
      <c r="B14" s="23">
        <v>31</v>
      </c>
      <c r="C14" s="119" t="s">
        <v>3</v>
      </c>
      <c r="D14" s="135">
        <v>30299.38</v>
      </c>
      <c r="E14" s="114">
        <v>52500</v>
      </c>
      <c r="F14" s="114">
        <v>52500</v>
      </c>
      <c r="G14" s="135">
        <v>48705.49</v>
      </c>
      <c r="H14" s="192">
        <f t="shared" si="0"/>
        <v>160.74748064151808</v>
      </c>
      <c r="I14" s="192">
        <f t="shared" si="1"/>
        <v>92.772361904761908</v>
      </c>
    </row>
    <row r="15" spans="2:9" x14ac:dyDescent="0.25">
      <c r="B15" s="22">
        <v>32</v>
      </c>
      <c r="C15" s="120" t="s">
        <v>9</v>
      </c>
      <c r="D15" s="135">
        <v>24758.51</v>
      </c>
      <c r="E15" s="114">
        <v>19500</v>
      </c>
      <c r="F15" s="114">
        <v>19500</v>
      </c>
      <c r="G15" s="135">
        <v>18389.13</v>
      </c>
      <c r="H15" s="192">
        <f t="shared" si="0"/>
        <v>74.273976907334088</v>
      </c>
      <c r="I15" s="192">
        <f t="shared" si="1"/>
        <v>94.303230769230765</v>
      </c>
    </row>
    <row r="16" spans="2:9" ht="25.5" x14ac:dyDescent="0.25">
      <c r="B16" s="121">
        <v>4</v>
      </c>
      <c r="C16" s="122" t="s">
        <v>4</v>
      </c>
      <c r="D16" s="116">
        <f t="shared" ref="D16:G16" si="9">D17</f>
        <v>163284.59</v>
      </c>
      <c r="E16" s="116">
        <f t="shared" si="9"/>
        <v>181000</v>
      </c>
      <c r="F16" s="116">
        <f t="shared" si="9"/>
        <v>181000</v>
      </c>
      <c r="G16" s="116">
        <f t="shared" si="9"/>
        <v>180138.71</v>
      </c>
      <c r="H16" s="192">
        <f t="shared" si="0"/>
        <v>110.32192933821862</v>
      </c>
      <c r="I16" s="192">
        <f t="shared" si="1"/>
        <v>99.524149171270722</v>
      </c>
    </row>
    <row r="17" spans="2:9" ht="23.25" customHeight="1" x14ac:dyDescent="0.25">
      <c r="B17" s="22">
        <v>42</v>
      </c>
      <c r="C17" s="123" t="s">
        <v>134</v>
      </c>
      <c r="D17" s="135">
        <v>163284.59</v>
      </c>
      <c r="E17" s="114">
        <v>181000</v>
      </c>
      <c r="F17" s="114">
        <v>181000</v>
      </c>
      <c r="G17" s="135">
        <v>180138.71</v>
      </c>
      <c r="H17" s="192">
        <f t="shared" si="0"/>
        <v>110.32192933821862</v>
      </c>
      <c r="I17" s="192">
        <f t="shared" si="1"/>
        <v>99.524149171270722</v>
      </c>
    </row>
    <row r="18" spans="2:9" ht="15.75" customHeight="1" x14ac:dyDescent="0.25">
      <c r="B18" s="126" t="s">
        <v>136</v>
      </c>
      <c r="C18" s="127"/>
      <c r="D18" s="141">
        <f t="shared" ref="D18:G19" si="10">D19</f>
        <v>10088.290000000001</v>
      </c>
      <c r="E18" s="141">
        <f t="shared" si="10"/>
        <v>11000</v>
      </c>
      <c r="F18" s="141">
        <f t="shared" si="10"/>
        <v>11000</v>
      </c>
      <c r="G18" s="141">
        <f t="shared" si="10"/>
        <v>9632.7099999999991</v>
      </c>
      <c r="H18" s="191">
        <f t="shared" si="0"/>
        <v>95.484071135940766</v>
      </c>
      <c r="I18" s="191">
        <f t="shared" si="1"/>
        <v>87.570090909090908</v>
      </c>
    </row>
    <row r="19" spans="2:9" x14ac:dyDescent="0.25">
      <c r="B19" s="4">
        <v>3</v>
      </c>
      <c r="C19" s="14" t="s">
        <v>2</v>
      </c>
      <c r="D19" s="166">
        <f t="shared" si="10"/>
        <v>10088.290000000001</v>
      </c>
      <c r="E19" s="166">
        <f t="shared" si="10"/>
        <v>11000</v>
      </c>
      <c r="F19" s="166">
        <f t="shared" si="10"/>
        <v>11000</v>
      </c>
      <c r="G19" s="166">
        <f t="shared" si="10"/>
        <v>9632.7099999999991</v>
      </c>
      <c r="H19" s="192">
        <f t="shared" si="0"/>
        <v>95.484071135940766</v>
      </c>
      <c r="I19" s="192">
        <f t="shared" si="1"/>
        <v>87.570090909090908</v>
      </c>
    </row>
    <row r="20" spans="2:9" x14ac:dyDescent="0.25">
      <c r="B20" s="22">
        <v>32</v>
      </c>
      <c r="C20" s="120" t="s">
        <v>9</v>
      </c>
      <c r="D20" s="135">
        <v>10088.290000000001</v>
      </c>
      <c r="E20" s="114">
        <v>11000</v>
      </c>
      <c r="F20" s="114">
        <v>11000</v>
      </c>
      <c r="G20" s="135">
        <v>9632.7099999999991</v>
      </c>
      <c r="H20" s="192">
        <f t="shared" si="0"/>
        <v>95.484071135940766</v>
      </c>
      <c r="I20" s="195">
        <f ca="1">+I20:II38</f>
        <v>0</v>
      </c>
    </row>
    <row r="21" spans="2:9" ht="25.5" x14ac:dyDescent="0.25">
      <c r="B21" s="124" t="s">
        <v>137</v>
      </c>
      <c r="C21" s="125"/>
      <c r="D21" s="139">
        <f>D22+D26</f>
        <v>167881.81999999998</v>
      </c>
      <c r="E21" s="139">
        <f t="shared" ref="E21" si="11">E22+E26</f>
        <v>184000</v>
      </c>
      <c r="F21" s="139">
        <f t="shared" ref="F21" si="12">F22+F26</f>
        <v>184000</v>
      </c>
      <c r="G21" s="139">
        <f>G22+G26</f>
        <v>176696.53</v>
      </c>
      <c r="H21" s="191">
        <f t="shared" si="0"/>
        <v>105.25054469864577</v>
      </c>
      <c r="I21" s="191">
        <f t="shared" si="1"/>
        <v>96.030722826086958</v>
      </c>
    </row>
    <row r="22" spans="2:9" x14ac:dyDescent="0.25">
      <c r="B22" s="128">
        <v>3</v>
      </c>
      <c r="C22" s="129" t="s">
        <v>2</v>
      </c>
      <c r="D22" s="166">
        <f t="shared" ref="D22" si="13">SUM(D23:D25)</f>
        <v>164020.32999999999</v>
      </c>
      <c r="E22" s="166">
        <f t="shared" ref="E22:G22" si="14">SUM(E23:E25)</f>
        <v>180200</v>
      </c>
      <c r="F22" s="166">
        <f t="shared" ref="F22" si="15">SUM(F23:F25)</f>
        <v>180200</v>
      </c>
      <c r="G22" s="166">
        <f t="shared" si="14"/>
        <v>174959.03</v>
      </c>
      <c r="H22" s="192">
        <f t="shared" si="0"/>
        <v>106.66911229845715</v>
      </c>
      <c r="I22" s="192">
        <f t="shared" si="1"/>
        <v>97.091581576026627</v>
      </c>
    </row>
    <row r="23" spans="2:9" x14ac:dyDescent="0.25">
      <c r="B23" s="22">
        <v>31</v>
      </c>
      <c r="C23" s="120" t="s">
        <v>138</v>
      </c>
      <c r="D23" s="194">
        <v>0</v>
      </c>
      <c r="E23" s="114">
        <v>19000</v>
      </c>
      <c r="F23" s="114">
        <v>19000</v>
      </c>
      <c r="G23" s="194">
        <v>0</v>
      </c>
      <c r="H23" s="192">
        <v>0</v>
      </c>
      <c r="I23" s="192">
        <v>0</v>
      </c>
    </row>
    <row r="24" spans="2:9" x14ac:dyDescent="0.25">
      <c r="B24" s="21">
        <v>32</v>
      </c>
      <c r="C24" s="130" t="s">
        <v>9</v>
      </c>
      <c r="D24" s="135">
        <v>163134.79999999999</v>
      </c>
      <c r="E24" s="114">
        <v>160400</v>
      </c>
      <c r="F24" s="114">
        <v>160400</v>
      </c>
      <c r="G24" s="135">
        <v>174233.03</v>
      </c>
      <c r="H24" s="192">
        <f t="shared" si="0"/>
        <v>106.80310393613135</v>
      </c>
      <c r="I24" s="192">
        <f t="shared" si="1"/>
        <v>108.62408354114712</v>
      </c>
    </row>
    <row r="25" spans="2:9" x14ac:dyDescent="0.25">
      <c r="B25" s="21">
        <v>34</v>
      </c>
      <c r="C25" s="130" t="s">
        <v>139</v>
      </c>
      <c r="D25" s="135">
        <v>885.53</v>
      </c>
      <c r="E25" s="114">
        <v>800</v>
      </c>
      <c r="F25" s="114">
        <v>800</v>
      </c>
      <c r="G25" s="135">
        <v>726</v>
      </c>
      <c r="H25" s="192">
        <f t="shared" si="0"/>
        <v>81.984800063238978</v>
      </c>
      <c r="I25" s="192">
        <f t="shared" si="1"/>
        <v>90.75</v>
      </c>
    </row>
    <row r="26" spans="2:9" ht="25.5" x14ac:dyDescent="0.25">
      <c r="B26" s="4">
        <v>4</v>
      </c>
      <c r="C26" s="122" t="s">
        <v>4</v>
      </c>
      <c r="D26" s="116">
        <f t="shared" ref="D26:G26" si="16">D27</f>
        <v>3861.49</v>
      </c>
      <c r="E26" s="116">
        <f t="shared" si="16"/>
        <v>3800</v>
      </c>
      <c r="F26" s="116">
        <f t="shared" si="16"/>
        <v>3800</v>
      </c>
      <c r="G26" s="116">
        <f t="shared" si="16"/>
        <v>1737.5</v>
      </c>
      <c r="H26" s="192">
        <f t="shared" si="0"/>
        <v>44.99558460594227</v>
      </c>
      <c r="I26" s="192">
        <v>0</v>
      </c>
    </row>
    <row r="27" spans="2:9" ht="25.5" x14ac:dyDescent="0.25">
      <c r="B27" s="21">
        <v>42</v>
      </c>
      <c r="C27" s="123" t="s">
        <v>134</v>
      </c>
      <c r="D27" s="135">
        <v>3861.49</v>
      </c>
      <c r="E27" s="114">
        <v>3800</v>
      </c>
      <c r="F27" s="114">
        <v>3800</v>
      </c>
      <c r="G27" s="135">
        <v>1737.5</v>
      </c>
      <c r="H27" s="192">
        <f t="shared" si="0"/>
        <v>44.99558460594227</v>
      </c>
      <c r="I27" s="192">
        <v>0</v>
      </c>
    </row>
    <row r="28" spans="2:9" ht="38.25" x14ac:dyDescent="0.25">
      <c r="B28" s="131" t="s">
        <v>140</v>
      </c>
      <c r="C28" s="132"/>
      <c r="D28" s="139">
        <f t="shared" ref="D28" si="17">D29+D32</f>
        <v>0</v>
      </c>
      <c r="E28" s="140">
        <f t="shared" ref="E28:G28" si="18">E29+E32</f>
        <v>0</v>
      </c>
      <c r="F28" s="140">
        <f t="shared" ref="F28" si="19">F29+F32</f>
        <v>0</v>
      </c>
      <c r="G28" s="139">
        <f t="shared" si="18"/>
        <v>0</v>
      </c>
      <c r="H28" s="191" t="e">
        <f t="shared" si="0"/>
        <v>#DIV/0!</v>
      </c>
      <c r="I28" s="191" t="e">
        <f t="shared" si="1"/>
        <v>#DIV/0!</v>
      </c>
    </row>
    <row r="29" spans="2:9" x14ac:dyDescent="0.25">
      <c r="B29" s="4">
        <v>3</v>
      </c>
      <c r="C29" s="14" t="s">
        <v>2</v>
      </c>
      <c r="D29" s="116">
        <f t="shared" ref="D29" si="20">D30+D31</f>
        <v>0</v>
      </c>
      <c r="E29" s="116">
        <f t="shared" ref="E29:G29" si="21">E30+E31</f>
        <v>0</v>
      </c>
      <c r="F29" s="116">
        <f t="shared" ref="F29" si="22">F30+F31</f>
        <v>0</v>
      </c>
      <c r="G29" s="116">
        <f t="shared" si="21"/>
        <v>0</v>
      </c>
      <c r="H29" s="192" t="e">
        <f t="shared" si="0"/>
        <v>#DIV/0!</v>
      </c>
      <c r="I29" s="192" t="e">
        <f t="shared" si="1"/>
        <v>#DIV/0!</v>
      </c>
    </row>
    <row r="30" spans="2:9" x14ac:dyDescent="0.25">
      <c r="B30" s="23">
        <v>31</v>
      </c>
      <c r="C30" s="119" t="s">
        <v>3</v>
      </c>
      <c r="D30" s="194"/>
      <c r="E30" s="114">
        <v>0</v>
      </c>
      <c r="F30" s="114">
        <v>0</v>
      </c>
      <c r="G30" s="194"/>
      <c r="H30" s="192" t="e">
        <f t="shared" si="0"/>
        <v>#DIV/0!</v>
      </c>
      <c r="I30" s="192" t="e">
        <f t="shared" si="1"/>
        <v>#DIV/0!</v>
      </c>
    </row>
    <row r="31" spans="2:9" x14ac:dyDescent="0.25">
      <c r="B31" s="22">
        <v>32</v>
      </c>
      <c r="C31" s="120" t="s">
        <v>9</v>
      </c>
      <c r="D31" s="194"/>
      <c r="E31" s="114">
        <v>0</v>
      </c>
      <c r="F31" s="114">
        <v>0</v>
      </c>
      <c r="G31" s="194"/>
      <c r="H31" s="192" t="e">
        <f t="shared" si="0"/>
        <v>#DIV/0!</v>
      </c>
      <c r="I31" s="192" t="e">
        <f t="shared" si="1"/>
        <v>#DIV/0!</v>
      </c>
    </row>
    <row r="32" spans="2:9" ht="25.5" x14ac:dyDescent="0.25">
      <c r="B32" s="121">
        <v>4</v>
      </c>
      <c r="C32" s="122" t="s">
        <v>4</v>
      </c>
      <c r="D32" s="116">
        <f>D33</f>
        <v>0</v>
      </c>
      <c r="E32" s="116">
        <f>E33</f>
        <v>0</v>
      </c>
      <c r="F32" s="116">
        <f>F33</f>
        <v>0</v>
      </c>
      <c r="G32" s="116">
        <f>G33</f>
        <v>0</v>
      </c>
      <c r="H32" s="192">
        <v>0</v>
      </c>
      <c r="I32" s="192">
        <v>0</v>
      </c>
    </row>
    <row r="33" spans="2:9" ht="25.5" x14ac:dyDescent="0.25">
      <c r="B33" s="22">
        <v>42</v>
      </c>
      <c r="C33" s="123" t="s">
        <v>134</v>
      </c>
      <c r="D33" s="196"/>
      <c r="E33" s="115"/>
      <c r="F33" s="115"/>
      <c r="G33" s="196"/>
      <c r="H33" s="192">
        <v>0</v>
      </c>
      <c r="I33" s="192">
        <v>0</v>
      </c>
    </row>
    <row r="34" spans="2:9" x14ac:dyDescent="0.25">
      <c r="B34" s="133" t="s">
        <v>141</v>
      </c>
      <c r="C34" s="134"/>
      <c r="D34" s="139">
        <f t="shared" ref="D34" si="23">SUM(D35+D38)</f>
        <v>21159.75</v>
      </c>
      <c r="E34" s="139">
        <f t="shared" ref="E34:G34" si="24">SUM(E35+E38)</f>
        <v>18000</v>
      </c>
      <c r="F34" s="139">
        <f t="shared" ref="F34" si="25">SUM(F35+F38)</f>
        <v>18000</v>
      </c>
      <c r="G34" s="139">
        <f t="shared" si="24"/>
        <v>26798.54</v>
      </c>
      <c r="H34" s="191">
        <f t="shared" si="0"/>
        <v>126.64866078285424</v>
      </c>
      <c r="I34" s="191">
        <f t="shared" si="1"/>
        <v>148.88077777777778</v>
      </c>
    </row>
    <row r="35" spans="2:9" x14ac:dyDescent="0.25">
      <c r="B35" s="7">
        <v>3</v>
      </c>
      <c r="C35" s="15" t="s">
        <v>2</v>
      </c>
      <c r="D35" s="116">
        <f t="shared" ref="D35" si="26">D36+D37</f>
        <v>5911.53</v>
      </c>
      <c r="E35" s="116">
        <f t="shared" ref="E35:G35" si="27">E36+E37</f>
        <v>6000</v>
      </c>
      <c r="F35" s="116">
        <f t="shared" ref="F35" si="28">F36+F37</f>
        <v>6000</v>
      </c>
      <c r="G35" s="116">
        <f t="shared" si="27"/>
        <v>8357.1</v>
      </c>
      <c r="H35" s="197">
        <v>0</v>
      </c>
      <c r="I35" s="192">
        <f t="shared" si="1"/>
        <v>139.28500000000003</v>
      </c>
    </row>
    <row r="36" spans="2:9" x14ac:dyDescent="0.25">
      <c r="B36" s="23">
        <v>31</v>
      </c>
      <c r="C36" s="119" t="s">
        <v>3</v>
      </c>
      <c r="D36" s="194"/>
      <c r="E36" s="114"/>
      <c r="F36" s="114"/>
      <c r="G36" s="194"/>
      <c r="H36" s="192">
        <v>0</v>
      </c>
      <c r="I36" s="192"/>
    </row>
    <row r="37" spans="2:9" x14ac:dyDescent="0.25">
      <c r="B37" s="22">
        <v>32</v>
      </c>
      <c r="C37" s="120" t="s">
        <v>9</v>
      </c>
      <c r="D37" s="135">
        <v>5911.53</v>
      </c>
      <c r="E37" s="114">
        <v>6000</v>
      </c>
      <c r="F37" s="114">
        <v>6000</v>
      </c>
      <c r="G37" s="135">
        <v>8357.1</v>
      </c>
      <c r="H37" s="192">
        <v>0</v>
      </c>
      <c r="I37" s="192">
        <f t="shared" si="1"/>
        <v>139.28500000000003</v>
      </c>
    </row>
    <row r="38" spans="2:9" ht="25.5" x14ac:dyDescent="0.25">
      <c r="B38" s="121">
        <v>4</v>
      </c>
      <c r="C38" s="122" t="s">
        <v>4</v>
      </c>
      <c r="D38" s="116">
        <f t="shared" ref="D38:G38" si="29">D39</f>
        <v>15248.22</v>
      </c>
      <c r="E38" s="116">
        <f t="shared" si="29"/>
        <v>12000</v>
      </c>
      <c r="F38" s="116">
        <f t="shared" si="29"/>
        <v>12000</v>
      </c>
      <c r="G38" s="116">
        <f t="shared" si="29"/>
        <v>18441.439999999999</v>
      </c>
      <c r="H38" s="192">
        <f t="shared" si="0"/>
        <v>120.94159187105117</v>
      </c>
      <c r="I38" s="192">
        <f t="shared" si="1"/>
        <v>153.67866666666666</v>
      </c>
    </row>
    <row r="39" spans="2:9" ht="25.5" x14ac:dyDescent="0.25">
      <c r="B39" s="22">
        <v>42</v>
      </c>
      <c r="C39" s="123" t="s">
        <v>134</v>
      </c>
      <c r="D39" s="135">
        <v>15248.22</v>
      </c>
      <c r="E39" s="114">
        <v>12000</v>
      </c>
      <c r="F39" s="114">
        <v>12000</v>
      </c>
      <c r="G39" s="135">
        <v>18441.439999999999</v>
      </c>
      <c r="H39" s="192">
        <f t="shared" si="0"/>
        <v>120.94159187105117</v>
      </c>
      <c r="I39" s="192">
        <f t="shared" si="1"/>
        <v>153.67866666666666</v>
      </c>
    </row>
    <row r="40" spans="2:9" x14ac:dyDescent="0.25">
      <c r="B40" s="131" t="s">
        <v>142</v>
      </c>
      <c r="C40" s="132"/>
      <c r="D40" s="139">
        <f t="shared" ref="D40" si="30">D41+D44</f>
        <v>24468.47</v>
      </c>
      <c r="E40" s="139">
        <f t="shared" ref="E40:G40" si="31">E41+E44</f>
        <v>22541.190000000002</v>
      </c>
      <c r="F40" s="139">
        <f t="shared" ref="F40" si="32">F41+F44</f>
        <v>22541.190000000002</v>
      </c>
      <c r="G40" s="139">
        <f t="shared" si="31"/>
        <v>22541.190000000002</v>
      </c>
      <c r="H40" s="191">
        <f t="shared" si="0"/>
        <v>92.1234143368997</v>
      </c>
      <c r="I40" s="191">
        <f t="shared" si="1"/>
        <v>100</v>
      </c>
    </row>
    <row r="41" spans="2:9" x14ac:dyDescent="0.25">
      <c r="B41" s="4">
        <v>3</v>
      </c>
      <c r="C41" s="14" t="s">
        <v>2</v>
      </c>
      <c r="D41" s="116">
        <f t="shared" ref="D41" si="33">SUM(D42:D43)</f>
        <v>0</v>
      </c>
      <c r="E41" s="116">
        <f t="shared" ref="E41:G41" si="34">SUM(E42:E43)</f>
        <v>4582.6099999999997</v>
      </c>
      <c r="F41" s="116">
        <f t="shared" ref="F41" si="35">SUM(F42:F43)</f>
        <v>4582.6099999999997</v>
      </c>
      <c r="G41" s="116">
        <f t="shared" si="34"/>
        <v>4582.6099999999997</v>
      </c>
      <c r="H41" s="192" t="e">
        <f t="shared" si="0"/>
        <v>#DIV/0!</v>
      </c>
      <c r="I41" s="192">
        <f t="shared" si="1"/>
        <v>100</v>
      </c>
    </row>
    <row r="42" spans="2:9" x14ac:dyDescent="0.25">
      <c r="B42" s="23">
        <v>31</v>
      </c>
      <c r="C42" s="119" t="s">
        <v>3</v>
      </c>
      <c r="D42" s="135"/>
      <c r="E42" s="114">
        <v>4382.6099999999997</v>
      </c>
      <c r="F42" s="114">
        <v>4382.6099999999997</v>
      </c>
      <c r="G42" s="135">
        <v>4382.6099999999997</v>
      </c>
      <c r="H42" s="192">
        <v>0</v>
      </c>
      <c r="I42" s="192">
        <v>0</v>
      </c>
    </row>
    <row r="43" spans="2:9" x14ac:dyDescent="0.25">
      <c r="B43" s="22">
        <v>32</v>
      </c>
      <c r="C43" s="120" t="s">
        <v>9</v>
      </c>
      <c r="D43" s="135"/>
      <c r="E43" s="114">
        <v>200</v>
      </c>
      <c r="F43" s="114">
        <v>200</v>
      </c>
      <c r="G43" s="135">
        <v>200</v>
      </c>
      <c r="H43" s="192" t="e">
        <f t="shared" si="0"/>
        <v>#DIV/0!</v>
      </c>
      <c r="I43" s="192">
        <f t="shared" si="1"/>
        <v>100</v>
      </c>
    </row>
    <row r="44" spans="2:9" ht="25.5" x14ac:dyDescent="0.25">
      <c r="B44" s="121">
        <v>4</v>
      </c>
      <c r="C44" s="122" t="s">
        <v>4</v>
      </c>
      <c r="D44" s="116">
        <f t="shared" ref="D44:G44" si="36">D45</f>
        <v>24468.47</v>
      </c>
      <c r="E44" s="116">
        <f t="shared" si="36"/>
        <v>17958.580000000002</v>
      </c>
      <c r="F44" s="116">
        <f t="shared" si="36"/>
        <v>17958.580000000002</v>
      </c>
      <c r="G44" s="116">
        <f t="shared" si="36"/>
        <v>17958.580000000002</v>
      </c>
      <c r="H44" s="192">
        <f t="shared" si="0"/>
        <v>73.394781120356129</v>
      </c>
      <c r="I44" s="192">
        <f t="shared" si="1"/>
        <v>100</v>
      </c>
    </row>
    <row r="45" spans="2:9" ht="25.5" x14ac:dyDescent="0.25">
      <c r="B45" s="22">
        <v>42</v>
      </c>
      <c r="C45" s="123" t="s">
        <v>134</v>
      </c>
      <c r="D45" s="135">
        <v>24468.47</v>
      </c>
      <c r="E45" s="135">
        <v>17958.580000000002</v>
      </c>
      <c r="F45" s="135">
        <v>17958.580000000002</v>
      </c>
      <c r="G45" s="135">
        <v>17958.580000000002</v>
      </c>
      <c r="H45" s="192">
        <f t="shared" si="0"/>
        <v>73.394781120356129</v>
      </c>
      <c r="I45" s="192">
        <f t="shared" si="1"/>
        <v>100</v>
      </c>
    </row>
    <row r="46" spans="2:9" x14ac:dyDescent="0.25">
      <c r="B46" s="136"/>
      <c r="C46" s="136" t="s">
        <v>6</v>
      </c>
      <c r="D46" s="179">
        <f>SUM(D6+D12+D18+D21+D28+D34+D40)</f>
        <v>1833099.03</v>
      </c>
      <c r="E46" s="179">
        <f>SUM(E6+E12+E18+E21+E28+E34+E40)</f>
        <v>2364541.19</v>
      </c>
      <c r="F46" s="179">
        <f>SUM(F6+F12+F18+F21+F28+F34+F40)</f>
        <v>2364541.19</v>
      </c>
      <c r="G46" s="179">
        <f>SUM(G6+G12+G18+G21+G28+G34+G40)</f>
        <v>2362152.1199999996</v>
      </c>
      <c r="H46" s="198">
        <f t="shared" si="0"/>
        <v>128.86112977758762</v>
      </c>
      <c r="I46" s="198">
        <f t="shared" si="1"/>
        <v>99.898962639766893</v>
      </c>
    </row>
  </sheetData>
  <mergeCells count="1">
    <mergeCell ref="B2:H2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"/>
  <sheetViews>
    <sheetView workbookViewId="0">
      <selection activeCell="D31" sqref="D3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2"/>
      <c r="C1" s="12"/>
      <c r="D1" s="12"/>
      <c r="E1" s="12"/>
      <c r="F1" s="3"/>
      <c r="G1" s="3"/>
      <c r="H1" s="3"/>
    </row>
    <row r="2" spans="2:8" ht="15.75" customHeight="1" x14ac:dyDescent="0.25">
      <c r="B2" s="257" t="s">
        <v>26</v>
      </c>
      <c r="C2" s="257"/>
      <c r="D2" s="257"/>
      <c r="E2" s="257"/>
      <c r="F2" s="257"/>
      <c r="G2" s="257"/>
      <c r="H2" s="257"/>
    </row>
    <row r="3" spans="2:8" ht="25.5" x14ac:dyDescent="0.25">
      <c r="B3" s="137" t="s">
        <v>5</v>
      </c>
      <c r="C3" s="209" t="s">
        <v>217</v>
      </c>
      <c r="D3" s="208" t="s">
        <v>218</v>
      </c>
      <c r="E3" s="208" t="s">
        <v>219</v>
      </c>
      <c r="F3" s="208" t="s">
        <v>220</v>
      </c>
      <c r="G3" s="189" t="s">
        <v>10</v>
      </c>
      <c r="H3" s="137" t="s">
        <v>28</v>
      </c>
    </row>
    <row r="4" spans="2:8" x14ac:dyDescent="0.25">
      <c r="B4" s="28">
        <v>1</v>
      </c>
      <c r="C4" s="190">
        <v>2</v>
      </c>
      <c r="D4" s="190">
        <v>3</v>
      </c>
      <c r="E4" s="190">
        <v>4</v>
      </c>
      <c r="F4" s="190">
        <v>5</v>
      </c>
      <c r="G4" s="190" t="s">
        <v>12</v>
      </c>
      <c r="H4" s="28" t="s">
        <v>13</v>
      </c>
    </row>
    <row r="5" spans="2:8" x14ac:dyDescent="0.25">
      <c r="B5" s="4" t="s">
        <v>22</v>
      </c>
      <c r="C5" s="116">
        <f>C6</f>
        <v>1833099.03</v>
      </c>
      <c r="D5" s="166">
        <f t="shared" ref="D5:H6" si="0">D6</f>
        <v>2364541.19</v>
      </c>
      <c r="E5" s="166">
        <f t="shared" si="0"/>
        <v>2364541.19</v>
      </c>
      <c r="F5" s="116">
        <f t="shared" si="0"/>
        <v>2362152.12</v>
      </c>
      <c r="G5" s="116">
        <f t="shared" si="0"/>
        <v>128.86112977758762</v>
      </c>
      <c r="H5" s="76">
        <f t="shared" si="0"/>
        <v>99.898962639766921</v>
      </c>
    </row>
    <row r="6" spans="2:8" ht="15.75" customHeight="1" x14ac:dyDescent="0.25">
      <c r="B6" s="4" t="s">
        <v>143</v>
      </c>
      <c r="C6" s="116">
        <f>C7</f>
        <v>1833099.03</v>
      </c>
      <c r="D6" s="116">
        <f t="shared" si="0"/>
        <v>2364541.19</v>
      </c>
      <c r="E6" s="116">
        <f t="shared" si="0"/>
        <v>2364541.19</v>
      </c>
      <c r="F6" s="116">
        <f t="shared" si="0"/>
        <v>2362152.12</v>
      </c>
      <c r="G6" s="116">
        <f t="shared" si="0"/>
        <v>128.86112977758762</v>
      </c>
      <c r="H6" s="76">
        <f t="shared" si="0"/>
        <v>99.898962639766921</v>
      </c>
    </row>
    <row r="7" spans="2:8" ht="15.75" customHeight="1" x14ac:dyDescent="0.25">
      <c r="B7" s="8" t="s">
        <v>144</v>
      </c>
      <c r="C7" s="114">
        <v>1833099.03</v>
      </c>
      <c r="D7" s="114">
        <v>2364541.19</v>
      </c>
      <c r="E7" s="114">
        <v>2364541.19</v>
      </c>
      <c r="F7" s="135">
        <v>2362152.12</v>
      </c>
      <c r="G7" s="199">
        <f>SUM(F7/C7*100)</f>
        <v>128.86112977758762</v>
      </c>
      <c r="H7" s="143">
        <f>SUM(F7/E7*100)</f>
        <v>99.898962639766921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1"/>
  <sheetViews>
    <sheetView workbookViewId="0">
      <selection activeCell="J7" sqref="J7"/>
    </sheetView>
  </sheetViews>
  <sheetFormatPr defaultRowHeight="15" x14ac:dyDescent="0.25"/>
  <cols>
    <col min="2" max="2" width="49.28515625" customWidth="1"/>
    <col min="3" max="3" width="18.7109375" customWidth="1"/>
    <col min="4" max="4" width="15.85546875" customWidth="1"/>
    <col min="5" max="5" width="17.5703125" customWidth="1"/>
    <col min="6" max="6" width="19.28515625" customWidth="1"/>
    <col min="7" max="7" width="10.85546875" customWidth="1"/>
    <col min="8" max="8" width="9.140625" customWidth="1"/>
  </cols>
  <sheetData>
    <row r="1" spans="2:8" ht="18" customHeight="1" x14ac:dyDescent="0.25">
      <c r="B1" s="12"/>
      <c r="C1" s="12"/>
      <c r="D1" s="12"/>
      <c r="E1" s="12"/>
      <c r="F1" s="12"/>
      <c r="G1" s="12"/>
      <c r="H1" s="12"/>
    </row>
    <row r="2" spans="2:8" ht="18" customHeight="1" x14ac:dyDescent="0.25">
      <c r="B2" s="259" t="s">
        <v>157</v>
      </c>
      <c r="C2" s="259"/>
      <c r="D2" s="259"/>
      <c r="E2" s="259"/>
      <c r="F2" s="259"/>
      <c r="G2" s="259"/>
      <c r="H2" s="259"/>
    </row>
    <row r="3" spans="2:8" ht="15.75" customHeight="1" x14ac:dyDescent="0.25">
      <c r="B3" s="259" t="s">
        <v>156</v>
      </c>
      <c r="C3" s="259"/>
      <c r="D3" s="259"/>
      <c r="E3" s="259"/>
      <c r="F3" s="259"/>
      <c r="G3" s="259"/>
      <c r="H3" s="259"/>
    </row>
    <row r="4" spans="2:8" ht="18" x14ac:dyDescent="0.25">
      <c r="B4" s="12"/>
      <c r="C4" s="12"/>
      <c r="D4" s="12"/>
      <c r="E4" s="12"/>
      <c r="F4" s="12"/>
      <c r="G4" s="12"/>
      <c r="H4" s="12"/>
    </row>
    <row r="5" spans="2:8" ht="38.25" x14ac:dyDescent="0.25">
      <c r="B5" s="137" t="s">
        <v>5</v>
      </c>
      <c r="C5" s="209" t="s">
        <v>217</v>
      </c>
      <c r="D5" s="208" t="s">
        <v>218</v>
      </c>
      <c r="E5" s="208" t="s">
        <v>219</v>
      </c>
      <c r="F5" s="208" t="s">
        <v>220</v>
      </c>
      <c r="G5" s="189" t="s">
        <v>10</v>
      </c>
      <c r="H5" s="189" t="s">
        <v>28</v>
      </c>
    </row>
    <row r="6" spans="2:8" ht="25.5" x14ac:dyDescent="0.25">
      <c r="B6" s="137">
        <v>1</v>
      </c>
      <c r="C6" s="200">
        <v>2</v>
      </c>
      <c r="D6" s="200">
        <v>3</v>
      </c>
      <c r="E6" s="200">
        <v>4</v>
      </c>
      <c r="F6" s="200">
        <v>5</v>
      </c>
      <c r="G6" s="189" t="s">
        <v>12</v>
      </c>
      <c r="H6" s="189" t="s">
        <v>13</v>
      </c>
    </row>
    <row r="7" spans="2:8" ht="27" customHeight="1" x14ac:dyDescent="0.25">
      <c r="B7" s="213" t="s">
        <v>24</v>
      </c>
      <c r="C7" s="214">
        <f>SUM(C9:C15)</f>
        <v>1808341.13</v>
      </c>
      <c r="D7" s="214">
        <f>SUM(D9:D15)</f>
        <v>2364541.19</v>
      </c>
      <c r="E7" s="214">
        <f>SUM(E9:E15)</f>
        <v>2364541.19</v>
      </c>
      <c r="F7" s="214">
        <f>SUM(F9:F15)</f>
        <v>2300286.67</v>
      </c>
      <c r="G7" s="215">
        <f>F7/C7*100</f>
        <v>127.20424436732245</v>
      </c>
      <c r="H7" s="215">
        <f>F7/E7*100</f>
        <v>97.282579797224841</v>
      </c>
    </row>
    <row r="8" spans="2:8" ht="18.75" customHeight="1" x14ac:dyDescent="0.25">
      <c r="B8" s="4" t="s">
        <v>21</v>
      </c>
      <c r="C8" s="81"/>
      <c r="D8" s="114"/>
      <c r="E8" s="114"/>
      <c r="F8" s="81"/>
      <c r="G8" s="81"/>
      <c r="H8" s="81"/>
    </row>
    <row r="9" spans="2:8" ht="20.25" customHeight="1" x14ac:dyDescent="0.25">
      <c r="B9" s="144" t="s">
        <v>145</v>
      </c>
      <c r="C9" s="81">
        <v>1343859.22</v>
      </c>
      <c r="D9" s="114">
        <v>1876000</v>
      </c>
      <c r="E9" s="114">
        <v>1876000</v>
      </c>
      <c r="F9" s="81">
        <v>1796749.57</v>
      </c>
      <c r="G9" s="201">
        <f t="shared" ref="G9:G15" si="0">F9/C9*100</f>
        <v>133.70072871174705</v>
      </c>
      <c r="H9" s="201">
        <f t="shared" ref="H9:H15" si="1">F9/E9*100</f>
        <v>95.775563432835824</v>
      </c>
    </row>
    <row r="10" spans="2:8" ht="30" customHeight="1" x14ac:dyDescent="0.25">
      <c r="B10" s="145" t="s">
        <v>146</v>
      </c>
      <c r="C10" s="81">
        <v>222925</v>
      </c>
      <c r="D10" s="114">
        <v>253000</v>
      </c>
      <c r="E10" s="114">
        <v>253000</v>
      </c>
      <c r="F10" s="81">
        <v>247249.23</v>
      </c>
      <c r="G10" s="201">
        <f t="shared" si="0"/>
        <v>110.91139620948749</v>
      </c>
      <c r="H10" s="201">
        <f t="shared" si="1"/>
        <v>97.726968379446646</v>
      </c>
    </row>
    <row r="11" spans="2:8" ht="24" customHeight="1" x14ac:dyDescent="0.25">
      <c r="B11" s="121" t="s">
        <v>147</v>
      </c>
      <c r="C11" s="81">
        <v>10088.290000000001</v>
      </c>
      <c r="D11" s="114">
        <v>11000</v>
      </c>
      <c r="E11" s="114">
        <v>11000</v>
      </c>
      <c r="F11" s="81">
        <v>10296.219999999999</v>
      </c>
      <c r="G11" s="201">
        <f t="shared" si="0"/>
        <v>102.0611025257997</v>
      </c>
      <c r="H11" s="201">
        <f t="shared" si="1"/>
        <v>93.60199999999999</v>
      </c>
    </row>
    <row r="12" spans="2:8" ht="24.75" customHeight="1" x14ac:dyDescent="0.25">
      <c r="B12" s="146" t="s">
        <v>148</v>
      </c>
      <c r="C12" s="81">
        <v>185840.4</v>
      </c>
      <c r="D12" s="114">
        <v>184000</v>
      </c>
      <c r="E12" s="114">
        <v>184000</v>
      </c>
      <c r="F12" s="81">
        <v>196651.92</v>
      </c>
      <c r="G12" s="201">
        <f t="shared" si="0"/>
        <v>105.81763706922716</v>
      </c>
      <c r="H12" s="201">
        <f t="shared" si="1"/>
        <v>106.87604347826087</v>
      </c>
    </row>
    <row r="13" spans="2:8" ht="25.5" customHeight="1" x14ac:dyDescent="0.25">
      <c r="B13" s="147" t="s">
        <v>149</v>
      </c>
      <c r="C13" s="81">
        <v>0</v>
      </c>
      <c r="D13" s="114">
        <v>0</v>
      </c>
      <c r="E13" s="114">
        <v>0</v>
      </c>
      <c r="F13" s="81">
        <v>0</v>
      </c>
      <c r="G13" s="201">
        <v>0</v>
      </c>
      <c r="H13" s="201">
        <v>0</v>
      </c>
    </row>
    <row r="14" spans="2:8" ht="19.5" customHeight="1" x14ac:dyDescent="0.25">
      <c r="B14" s="146" t="s">
        <v>150</v>
      </c>
      <c r="C14" s="81">
        <v>21159.75</v>
      </c>
      <c r="D14" s="114">
        <v>18000</v>
      </c>
      <c r="E14" s="114">
        <v>18000</v>
      </c>
      <c r="F14" s="81">
        <v>26798.54</v>
      </c>
      <c r="G14" s="201">
        <f t="shared" si="0"/>
        <v>126.64866078285424</v>
      </c>
      <c r="H14" s="201">
        <f t="shared" si="1"/>
        <v>148.88077777777778</v>
      </c>
    </row>
    <row r="15" spans="2:8" ht="24" customHeight="1" x14ac:dyDescent="0.25">
      <c r="B15" s="147" t="s">
        <v>151</v>
      </c>
      <c r="C15" s="81">
        <v>24468.47</v>
      </c>
      <c r="D15" s="114">
        <v>22541.19</v>
      </c>
      <c r="E15" s="114">
        <v>22541.19</v>
      </c>
      <c r="F15" s="81">
        <v>22541.19</v>
      </c>
      <c r="G15" s="201">
        <f t="shared" si="0"/>
        <v>92.123414336899685</v>
      </c>
      <c r="H15" s="201">
        <f t="shared" si="1"/>
        <v>100</v>
      </c>
    </row>
    <row r="16" spans="2:8" ht="27.75" customHeight="1" x14ac:dyDescent="0.25">
      <c r="B16" s="213" t="s">
        <v>25</v>
      </c>
      <c r="C16" s="214">
        <f t="shared" ref="C16" si="2">SUM(C17:C20)</f>
        <v>1833099.03</v>
      </c>
      <c r="D16" s="214">
        <f t="shared" ref="D16:F16" si="3">SUM(D17:D20)</f>
        <v>2364541.19</v>
      </c>
      <c r="E16" s="214">
        <f t="shared" ref="E16" si="4">SUM(E17:E20)</f>
        <v>2364541.19</v>
      </c>
      <c r="F16" s="214">
        <f t="shared" si="3"/>
        <v>2362152.12</v>
      </c>
      <c r="G16" s="215">
        <f t="shared" ref="G16:G20" si="5">F16/C16*100</f>
        <v>128.86112977758762</v>
      </c>
      <c r="H16" s="215">
        <f t="shared" ref="H16:H20" si="6">F16/E16*100</f>
        <v>99.898962639766921</v>
      </c>
    </row>
    <row r="17" spans="2:8" ht="27.75" customHeight="1" x14ac:dyDescent="0.25">
      <c r="B17" s="144" t="s">
        <v>152</v>
      </c>
      <c r="C17" s="81">
        <v>1266492.3899999999</v>
      </c>
      <c r="D17" s="114">
        <v>1814382.61</v>
      </c>
      <c r="E17" s="114">
        <v>1814382.61</v>
      </c>
      <c r="F17" s="81">
        <v>1796759.4</v>
      </c>
      <c r="G17" s="201">
        <f t="shared" si="5"/>
        <v>141.86894561600957</v>
      </c>
      <c r="H17" s="201">
        <f t="shared" si="6"/>
        <v>99.028693843135969</v>
      </c>
    </row>
    <row r="18" spans="2:8" ht="24" customHeight="1" x14ac:dyDescent="0.25">
      <c r="B18" s="144" t="s">
        <v>153</v>
      </c>
      <c r="C18" s="81">
        <v>277593.34000000003</v>
      </c>
      <c r="D18" s="114">
        <v>277600</v>
      </c>
      <c r="E18" s="114">
        <v>277600</v>
      </c>
      <c r="F18" s="81">
        <v>289390.49</v>
      </c>
      <c r="G18" s="201">
        <f t="shared" si="5"/>
        <v>104.2497957623911</v>
      </c>
      <c r="H18" s="201">
        <f t="shared" si="6"/>
        <v>104.24729466858788</v>
      </c>
    </row>
    <row r="19" spans="2:8" ht="26.25" customHeight="1" x14ac:dyDescent="0.25">
      <c r="B19" s="144" t="s">
        <v>154</v>
      </c>
      <c r="C19" s="81">
        <v>885.53</v>
      </c>
      <c r="D19" s="114">
        <v>800</v>
      </c>
      <c r="E19" s="114">
        <v>800</v>
      </c>
      <c r="F19" s="81">
        <v>726</v>
      </c>
      <c r="G19" s="201">
        <f t="shared" si="5"/>
        <v>81.984800063238978</v>
      </c>
      <c r="H19" s="201">
        <f t="shared" si="6"/>
        <v>90.75</v>
      </c>
    </row>
    <row r="20" spans="2:8" ht="27.75" customHeight="1" x14ac:dyDescent="0.25">
      <c r="B20" s="144" t="s">
        <v>155</v>
      </c>
      <c r="C20" s="81">
        <v>288127.77</v>
      </c>
      <c r="D20" s="114">
        <v>271758.58</v>
      </c>
      <c r="E20" s="114">
        <v>271758.58</v>
      </c>
      <c r="F20" s="81">
        <v>275276.23</v>
      </c>
      <c r="G20" s="201">
        <f t="shared" si="5"/>
        <v>95.539638542997778</v>
      </c>
      <c r="H20" s="201">
        <f t="shared" si="6"/>
        <v>101.29440255391384</v>
      </c>
    </row>
    <row r="21" spans="2:8" x14ac:dyDescent="0.25">
      <c r="B21" s="145"/>
      <c r="C21" s="57"/>
      <c r="D21" s="57"/>
      <c r="E21" s="57"/>
      <c r="F21" s="58"/>
      <c r="G21" s="58"/>
      <c r="H21" s="58"/>
    </row>
  </sheetData>
  <mergeCells count="2">
    <mergeCell ref="B2:H2"/>
    <mergeCell ref="B3:H3"/>
  </mergeCells>
  <pageMargins left="0.7" right="0.7" top="0.75" bottom="0.75" header="0.3" footer="0.3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25"/>
  <sheetViews>
    <sheetView tabSelected="1" workbookViewId="0">
      <selection activeCell="E109" sqref="E109:G12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6.7109375" customWidth="1"/>
    <col min="4" max="4" width="30" customWidth="1"/>
    <col min="5" max="5" width="14.28515625" customWidth="1"/>
    <col min="6" max="6" width="13.5703125" customWidth="1"/>
    <col min="7" max="7" width="16.7109375" customWidth="1"/>
    <col min="8" max="8" width="11.140625" customWidth="1"/>
  </cols>
  <sheetData>
    <row r="1" spans="1:8" ht="18" x14ac:dyDescent="0.25">
      <c r="A1" s="12"/>
      <c r="B1" s="12"/>
      <c r="C1" s="12"/>
      <c r="D1" s="12"/>
      <c r="E1" s="12"/>
      <c r="F1" s="12"/>
      <c r="G1" s="12"/>
      <c r="H1" s="3"/>
    </row>
    <row r="2" spans="1:8" ht="15.75" customHeight="1" x14ac:dyDescent="0.25">
      <c r="A2" s="257" t="s">
        <v>7</v>
      </c>
      <c r="B2" s="257"/>
      <c r="C2" s="257"/>
      <c r="D2" s="257"/>
      <c r="E2" s="257"/>
      <c r="F2" s="257"/>
      <c r="G2" s="257"/>
      <c r="H2" s="257"/>
    </row>
    <row r="3" spans="1:8" ht="18" x14ac:dyDescent="0.25">
      <c r="A3" s="12"/>
      <c r="B3" s="12"/>
      <c r="C3" s="12"/>
      <c r="D3" s="12"/>
      <c r="E3" s="12"/>
      <c r="F3" s="12"/>
      <c r="G3" s="12"/>
      <c r="H3" s="3"/>
    </row>
    <row r="4" spans="1:8" ht="15.75" x14ac:dyDescent="0.25">
      <c r="A4" s="272" t="s">
        <v>42</v>
      </c>
      <c r="B4" s="272"/>
      <c r="C4" s="272"/>
      <c r="D4" s="272"/>
      <c r="E4" s="272"/>
      <c r="F4" s="272"/>
      <c r="G4" s="272"/>
      <c r="H4" s="272"/>
    </row>
    <row r="5" spans="1:8" ht="18" x14ac:dyDescent="0.25">
      <c r="A5" s="12"/>
      <c r="B5" s="12"/>
      <c r="C5" s="12"/>
      <c r="D5" s="12"/>
      <c r="E5" s="12"/>
      <c r="F5" s="12"/>
      <c r="G5" s="12"/>
      <c r="H5" s="3"/>
    </row>
    <row r="6" spans="1:8" ht="38.25" x14ac:dyDescent="0.25">
      <c r="A6" s="273" t="s">
        <v>5</v>
      </c>
      <c r="B6" s="274"/>
      <c r="C6" s="274"/>
      <c r="D6" s="275"/>
      <c r="E6" s="189" t="s">
        <v>218</v>
      </c>
      <c r="F6" s="189" t="s">
        <v>219</v>
      </c>
      <c r="G6" s="189" t="s">
        <v>221</v>
      </c>
      <c r="H6" s="189" t="s">
        <v>28</v>
      </c>
    </row>
    <row r="7" spans="1:8" x14ac:dyDescent="0.25">
      <c r="A7" s="149"/>
      <c r="B7" s="150"/>
      <c r="C7" s="148" t="s">
        <v>158</v>
      </c>
      <c r="D7" s="151" t="s">
        <v>130</v>
      </c>
      <c r="E7" s="189"/>
      <c r="F7" s="189"/>
      <c r="G7" s="189"/>
      <c r="H7" s="189"/>
    </row>
    <row r="8" spans="1:8" x14ac:dyDescent="0.25">
      <c r="A8" s="276">
        <v>1</v>
      </c>
      <c r="B8" s="277"/>
      <c r="C8" s="277"/>
      <c r="D8" s="278"/>
      <c r="E8" s="190">
        <v>2</v>
      </c>
      <c r="F8" s="190">
        <v>3</v>
      </c>
      <c r="G8" s="190">
        <v>4</v>
      </c>
      <c r="H8" s="190" t="s">
        <v>27</v>
      </c>
    </row>
    <row r="9" spans="1:8" x14ac:dyDescent="0.25">
      <c r="A9" s="260" t="s">
        <v>159</v>
      </c>
      <c r="B9" s="261"/>
      <c r="C9" s="262"/>
      <c r="D9" s="152" t="s">
        <v>160</v>
      </c>
      <c r="E9" s="153">
        <f>E10+E27+E50+E54+E86+E95+E109</f>
        <v>2364541.19</v>
      </c>
      <c r="F9" s="153">
        <f>F10+F27+F50+F54+F86+F95+F109</f>
        <v>2364541.19</v>
      </c>
      <c r="G9" s="153">
        <f>G10+G27+G50+G54+G86+G95+G109</f>
        <v>2362152.1199999996</v>
      </c>
      <c r="H9" s="141">
        <f t="shared" ref="H9:H47" si="0">G9/F9*100</f>
        <v>99.898962639766893</v>
      </c>
    </row>
    <row r="10" spans="1:8" x14ac:dyDescent="0.25">
      <c r="A10" s="269" t="s">
        <v>206</v>
      </c>
      <c r="B10" s="270"/>
      <c r="C10" s="271"/>
      <c r="D10" s="154" t="s">
        <v>161</v>
      </c>
      <c r="E10" s="155">
        <f>SUM(E11+E15+E23)</f>
        <v>1876000</v>
      </c>
      <c r="F10" s="155">
        <f>SUM(F11+F15+F23)</f>
        <v>1876000</v>
      </c>
      <c r="G10" s="155">
        <f>SUM(G11+G15+G23)</f>
        <v>1879249.82</v>
      </c>
      <c r="H10" s="141">
        <f t="shared" si="0"/>
        <v>100.17323134328358</v>
      </c>
    </row>
    <row r="11" spans="1:8" x14ac:dyDescent="0.25">
      <c r="A11" s="260" t="s">
        <v>162</v>
      </c>
      <c r="B11" s="261"/>
      <c r="C11" s="262"/>
      <c r="D11" s="156" t="s">
        <v>3</v>
      </c>
      <c r="E11" s="153">
        <f>SUM(E12:E14)</f>
        <v>1738500</v>
      </c>
      <c r="F11" s="153">
        <f>SUM(F12:F14)</f>
        <v>1738500</v>
      </c>
      <c r="G11" s="153">
        <f>SUM(G12:G14)</f>
        <v>1743671.3</v>
      </c>
      <c r="H11" s="116">
        <f t="shared" si="0"/>
        <v>100.29745757837216</v>
      </c>
    </row>
    <row r="12" spans="1:8" x14ac:dyDescent="0.25">
      <c r="A12" s="157"/>
      <c r="B12" s="158"/>
      <c r="C12" s="159">
        <v>3111</v>
      </c>
      <c r="D12" s="160" t="s">
        <v>163</v>
      </c>
      <c r="E12" s="161">
        <v>1340000</v>
      </c>
      <c r="F12" s="161">
        <v>1340000</v>
      </c>
      <c r="G12" s="114">
        <v>1355101.9</v>
      </c>
      <c r="H12" s="114"/>
    </row>
    <row r="13" spans="1:8" x14ac:dyDescent="0.25">
      <c r="A13" s="157"/>
      <c r="B13" s="158"/>
      <c r="C13" s="159">
        <v>3121</v>
      </c>
      <c r="D13" s="160" t="s">
        <v>164</v>
      </c>
      <c r="E13" s="161">
        <v>177500</v>
      </c>
      <c r="F13" s="161">
        <v>177500</v>
      </c>
      <c r="G13" s="114">
        <v>165401.12</v>
      </c>
      <c r="H13" s="114"/>
    </row>
    <row r="14" spans="1:8" ht="25.5" x14ac:dyDescent="0.25">
      <c r="A14" s="157"/>
      <c r="B14" s="158"/>
      <c r="C14" s="159">
        <v>3132</v>
      </c>
      <c r="D14" s="160" t="s">
        <v>91</v>
      </c>
      <c r="E14" s="161">
        <v>221000</v>
      </c>
      <c r="F14" s="161">
        <v>221000</v>
      </c>
      <c r="G14" s="114">
        <v>223168.28</v>
      </c>
      <c r="H14" s="114"/>
    </row>
    <row r="15" spans="1:8" x14ac:dyDescent="0.25">
      <c r="A15" s="260" t="s">
        <v>165</v>
      </c>
      <c r="B15" s="261"/>
      <c r="C15" s="262"/>
      <c r="D15" s="152" t="s">
        <v>9</v>
      </c>
      <c r="E15" s="153">
        <f>SUM(E16:E22)</f>
        <v>80500</v>
      </c>
      <c r="F15" s="153">
        <f>SUM(F16:F22)</f>
        <v>80500</v>
      </c>
      <c r="G15" s="153">
        <f>SUM(G16:G22)</f>
        <v>78578.52</v>
      </c>
      <c r="H15" s="116">
        <f t="shared" si="0"/>
        <v>97.613068322981363</v>
      </c>
    </row>
    <row r="16" spans="1:8" x14ac:dyDescent="0.25">
      <c r="A16" s="157"/>
      <c r="B16" s="158"/>
      <c r="C16" s="159">
        <v>3212</v>
      </c>
      <c r="D16" s="160" t="s">
        <v>166</v>
      </c>
      <c r="E16" s="161">
        <v>30000</v>
      </c>
      <c r="F16" s="161">
        <v>30000</v>
      </c>
      <c r="G16" s="161">
        <v>32131.24</v>
      </c>
      <c r="H16" s="116"/>
    </row>
    <row r="17" spans="1:8" x14ac:dyDescent="0.25">
      <c r="A17" s="157"/>
      <c r="B17" s="158"/>
      <c r="C17" s="159">
        <v>3221</v>
      </c>
      <c r="D17" s="160" t="s">
        <v>176</v>
      </c>
      <c r="E17" s="161">
        <v>0</v>
      </c>
      <c r="F17" s="161">
        <v>0</v>
      </c>
      <c r="G17" s="161">
        <v>0</v>
      </c>
      <c r="H17" s="116"/>
    </row>
    <row r="18" spans="1:8" ht="15.75" customHeight="1" x14ac:dyDescent="0.25">
      <c r="A18" s="157"/>
      <c r="B18" s="158"/>
      <c r="C18" s="159">
        <v>3223</v>
      </c>
      <c r="D18" s="160" t="s">
        <v>96</v>
      </c>
      <c r="E18" s="161">
        <v>30000</v>
      </c>
      <c r="F18" s="161">
        <v>30000</v>
      </c>
      <c r="G18" s="114">
        <v>30000</v>
      </c>
      <c r="H18" s="114"/>
    </row>
    <row r="19" spans="1:8" ht="18.75" customHeight="1" x14ac:dyDescent="0.25">
      <c r="A19" s="157"/>
      <c r="B19" s="158"/>
      <c r="C19" s="159">
        <v>3224</v>
      </c>
      <c r="D19" s="160" t="s">
        <v>177</v>
      </c>
      <c r="E19" s="161">
        <v>0</v>
      </c>
      <c r="F19" s="161">
        <v>0</v>
      </c>
      <c r="G19" s="114">
        <v>7000</v>
      </c>
      <c r="H19" s="114"/>
    </row>
    <row r="20" spans="1:8" ht="18.75" customHeight="1" x14ac:dyDescent="0.25">
      <c r="A20" s="157"/>
      <c r="B20" s="158"/>
      <c r="C20" s="159">
        <v>3232</v>
      </c>
      <c r="D20" s="160" t="s">
        <v>102</v>
      </c>
      <c r="E20" s="161">
        <v>0</v>
      </c>
      <c r="F20" s="161">
        <v>0</v>
      </c>
      <c r="G20" s="114">
        <v>2600</v>
      </c>
      <c r="H20" s="114"/>
    </row>
    <row r="21" spans="1:8" ht="18.75" customHeight="1" x14ac:dyDescent="0.25">
      <c r="A21" s="157"/>
      <c r="B21" s="158"/>
      <c r="C21" s="159">
        <v>3236</v>
      </c>
      <c r="D21" s="160" t="s">
        <v>106</v>
      </c>
      <c r="E21" s="161">
        <v>11000</v>
      </c>
      <c r="F21" s="161">
        <v>11000</v>
      </c>
      <c r="G21" s="114">
        <v>0</v>
      </c>
      <c r="H21" s="114"/>
    </row>
    <row r="22" spans="1:8" ht="15.75" customHeight="1" x14ac:dyDescent="0.25">
      <c r="A22" s="157"/>
      <c r="B22" s="158"/>
      <c r="C22" s="159">
        <v>3291</v>
      </c>
      <c r="D22" s="160" t="s">
        <v>167</v>
      </c>
      <c r="E22" s="161">
        <v>9500</v>
      </c>
      <c r="F22" s="161">
        <v>9500</v>
      </c>
      <c r="G22" s="114">
        <v>6847.28</v>
      </c>
      <c r="H22" s="114"/>
    </row>
    <row r="23" spans="1:8" x14ac:dyDescent="0.25">
      <c r="A23" s="260" t="s">
        <v>168</v>
      </c>
      <c r="B23" s="261"/>
      <c r="C23" s="262"/>
      <c r="D23" s="152" t="s">
        <v>169</v>
      </c>
      <c r="E23" s="153">
        <f>SUM(E24:E26)</f>
        <v>57000</v>
      </c>
      <c r="F23" s="153">
        <f>SUM(F24:F26)</f>
        <v>57000</v>
      </c>
      <c r="G23" s="153">
        <f>SUM(G24:G26)</f>
        <v>57000</v>
      </c>
      <c r="H23" s="116">
        <f t="shared" si="0"/>
        <v>100</v>
      </c>
    </row>
    <row r="24" spans="1:8" x14ac:dyDescent="0.25">
      <c r="A24" s="180"/>
      <c r="B24" s="181"/>
      <c r="C24" s="159">
        <v>4221</v>
      </c>
      <c r="D24" s="159" t="s">
        <v>124</v>
      </c>
      <c r="E24" s="161">
        <v>0</v>
      </c>
      <c r="F24" s="161">
        <v>0</v>
      </c>
      <c r="G24" s="161">
        <v>0</v>
      </c>
      <c r="H24" s="116"/>
    </row>
    <row r="25" spans="1:8" x14ac:dyDescent="0.25">
      <c r="A25" s="162"/>
      <c r="B25" s="164"/>
      <c r="C25" s="159">
        <v>4231</v>
      </c>
      <c r="D25" s="159" t="s">
        <v>197</v>
      </c>
      <c r="E25" s="161">
        <v>0</v>
      </c>
      <c r="F25" s="161">
        <v>0</v>
      </c>
      <c r="G25" s="161">
        <v>0</v>
      </c>
      <c r="H25" s="116"/>
    </row>
    <row r="26" spans="1:8" x14ac:dyDescent="0.25">
      <c r="A26" s="157"/>
      <c r="B26" s="158"/>
      <c r="C26" s="159">
        <v>4241</v>
      </c>
      <c r="D26" s="159" t="s">
        <v>170</v>
      </c>
      <c r="E26" s="161">
        <v>57000</v>
      </c>
      <c r="F26" s="161">
        <v>57000</v>
      </c>
      <c r="G26" s="161">
        <v>57000</v>
      </c>
      <c r="H26" s="114"/>
    </row>
    <row r="27" spans="1:8" ht="25.5" x14ac:dyDescent="0.25">
      <c r="A27" s="269" t="s">
        <v>205</v>
      </c>
      <c r="B27" s="270"/>
      <c r="C27" s="271"/>
      <c r="D27" s="154" t="s">
        <v>171</v>
      </c>
      <c r="E27" s="155">
        <f>SUM(E28+E32+E47)</f>
        <v>253000</v>
      </c>
      <c r="F27" s="155">
        <f>SUM(F28+F32+F47)</f>
        <v>253000</v>
      </c>
      <c r="G27" s="155">
        <f>SUM(G28+G32+G47)</f>
        <v>247233.33000000002</v>
      </c>
      <c r="H27" s="141">
        <f t="shared" si="0"/>
        <v>97.72068379446641</v>
      </c>
    </row>
    <row r="28" spans="1:8" x14ac:dyDescent="0.25">
      <c r="A28" s="260" t="s">
        <v>172</v>
      </c>
      <c r="B28" s="261"/>
      <c r="C28" s="262"/>
      <c r="D28" s="156" t="s">
        <v>3</v>
      </c>
      <c r="E28" s="153">
        <f>SUM(E29:E31)</f>
        <v>52500</v>
      </c>
      <c r="F28" s="153">
        <f t="shared" ref="F28:G28" si="1">SUM(F29:F31)</f>
        <v>52500</v>
      </c>
      <c r="G28" s="153">
        <f t="shared" si="1"/>
        <v>48705.490000000005</v>
      </c>
      <c r="H28" s="116">
        <f t="shared" si="0"/>
        <v>92.772361904761908</v>
      </c>
    </row>
    <row r="29" spans="1:8" x14ac:dyDescent="0.25">
      <c r="A29" s="157"/>
      <c r="B29" s="158"/>
      <c r="C29" s="159">
        <v>3111</v>
      </c>
      <c r="D29" s="160" t="s">
        <v>163</v>
      </c>
      <c r="E29" s="161">
        <v>44500</v>
      </c>
      <c r="F29" s="161">
        <v>44500</v>
      </c>
      <c r="G29" s="114">
        <v>41212.870000000003</v>
      </c>
      <c r="H29" s="116"/>
    </row>
    <row r="30" spans="1:8" x14ac:dyDescent="0.25">
      <c r="A30" s="157"/>
      <c r="B30" s="158"/>
      <c r="C30" s="159">
        <v>3121</v>
      </c>
      <c r="D30" s="160" t="s">
        <v>164</v>
      </c>
      <c r="E30" s="161">
        <v>700</v>
      </c>
      <c r="F30" s="161">
        <v>700</v>
      </c>
      <c r="G30" s="114">
        <v>700</v>
      </c>
      <c r="H30" s="116"/>
    </row>
    <row r="31" spans="1:8" ht="25.5" x14ac:dyDescent="0.25">
      <c r="A31" s="157"/>
      <c r="B31" s="158"/>
      <c r="C31" s="159">
        <v>3132</v>
      </c>
      <c r="D31" s="160" t="s">
        <v>91</v>
      </c>
      <c r="E31" s="161">
        <v>7300</v>
      </c>
      <c r="F31" s="161">
        <v>7300</v>
      </c>
      <c r="G31" s="115">
        <v>6792.62</v>
      </c>
      <c r="H31" s="116"/>
    </row>
    <row r="32" spans="1:8" x14ac:dyDescent="0.25">
      <c r="A32" s="260" t="s">
        <v>173</v>
      </c>
      <c r="B32" s="261"/>
      <c r="C32" s="262"/>
      <c r="D32" s="152" t="s">
        <v>9</v>
      </c>
      <c r="E32" s="153">
        <f>SUM(E33:E46)</f>
        <v>19500</v>
      </c>
      <c r="F32" s="153">
        <f>SUM(F33:F46)</f>
        <v>19500</v>
      </c>
      <c r="G32" s="153">
        <f>SUM(G33:G46)</f>
        <v>18389.13</v>
      </c>
      <c r="H32" s="116">
        <f t="shared" si="0"/>
        <v>94.303230769230765</v>
      </c>
    </row>
    <row r="33" spans="1:8" x14ac:dyDescent="0.25">
      <c r="A33" s="157"/>
      <c r="B33" s="158"/>
      <c r="C33" s="159">
        <v>3211</v>
      </c>
      <c r="D33" s="159" t="s">
        <v>174</v>
      </c>
      <c r="E33" s="161">
        <v>1000</v>
      </c>
      <c r="F33" s="161">
        <v>1000</v>
      </c>
      <c r="G33" s="114">
        <v>941.15</v>
      </c>
      <c r="H33" s="116"/>
    </row>
    <row r="34" spans="1:8" x14ac:dyDescent="0.25">
      <c r="A34" s="157"/>
      <c r="B34" s="158"/>
      <c r="C34" s="159">
        <v>3212</v>
      </c>
      <c r="D34" s="159" t="s">
        <v>166</v>
      </c>
      <c r="E34" s="161">
        <v>500</v>
      </c>
      <c r="F34" s="161">
        <v>500</v>
      </c>
      <c r="G34" s="114">
        <v>477.84</v>
      </c>
      <c r="H34" s="116"/>
    </row>
    <row r="35" spans="1:8" x14ac:dyDescent="0.25">
      <c r="A35" s="157"/>
      <c r="B35" s="158"/>
      <c r="C35" s="159">
        <v>3213</v>
      </c>
      <c r="D35" s="159" t="s">
        <v>175</v>
      </c>
      <c r="E35" s="161">
        <v>800</v>
      </c>
      <c r="F35" s="161">
        <v>800</v>
      </c>
      <c r="G35" s="114">
        <v>877.83</v>
      </c>
      <c r="H35" s="116"/>
    </row>
    <row r="36" spans="1:8" x14ac:dyDescent="0.25">
      <c r="A36" s="157"/>
      <c r="B36" s="158"/>
      <c r="C36" s="159">
        <v>3221</v>
      </c>
      <c r="D36" s="159" t="s">
        <v>176</v>
      </c>
      <c r="E36" s="161">
        <v>1800</v>
      </c>
      <c r="F36" s="161">
        <v>1800</v>
      </c>
      <c r="G36" s="114">
        <v>2360.81</v>
      </c>
      <c r="H36" s="116"/>
    </row>
    <row r="37" spans="1:8" x14ac:dyDescent="0.25">
      <c r="A37" s="157"/>
      <c r="B37" s="158"/>
      <c r="C37" s="159">
        <v>3223</v>
      </c>
      <c r="D37" s="159" t="s">
        <v>96</v>
      </c>
      <c r="E37" s="161">
        <v>1000</v>
      </c>
      <c r="F37" s="161">
        <v>1000</v>
      </c>
      <c r="G37" s="114">
        <v>1000</v>
      </c>
      <c r="H37" s="116"/>
    </row>
    <row r="38" spans="1:8" ht="25.5" x14ac:dyDescent="0.25">
      <c r="A38" s="157"/>
      <c r="B38" s="158"/>
      <c r="C38" s="159">
        <v>3224</v>
      </c>
      <c r="D38" s="159" t="s">
        <v>177</v>
      </c>
      <c r="E38" s="161">
        <v>0</v>
      </c>
      <c r="F38" s="161">
        <v>0</v>
      </c>
      <c r="G38" s="114">
        <v>0</v>
      </c>
      <c r="H38" s="116"/>
    </row>
    <row r="39" spans="1:8" x14ac:dyDescent="0.25">
      <c r="A39" s="157"/>
      <c r="B39" s="158"/>
      <c r="C39" s="159">
        <v>3231</v>
      </c>
      <c r="D39" s="159" t="s">
        <v>178</v>
      </c>
      <c r="E39" s="161">
        <v>400</v>
      </c>
      <c r="F39" s="161">
        <v>400</v>
      </c>
      <c r="G39" s="114">
        <v>400</v>
      </c>
      <c r="H39" s="116"/>
    </row>
    <row r="40" spans="1:8" x14ac:dyDescent="0.25">
      <c r="A40" s="157"/>
      <c r="B40" s="158"/>
      <c r="C40" s="159">
        <v>3232</v>
      </c>
      <c r="D40" s="159" t="s">
        <v>198</v>
      </c>
      <c r="E40" s="161">
        <v>0</v>
      </c>
      <c r="F40" s="161">
        <v>0</v>
      </c>
      <c r="G40" s="114">
        <v>0</v>
      </c>
      <c r="H40" s="116"/>
    </row>
    <row r="41" spans="1:8" x14ac:dyDescent="0.25">
      <c r="A41" s="157"/>
      <c r="B41" s="158"/>
      <c r="C41" s="159">
        <v>3233</v>
      </c>
      <c r="D41" s="159" t="s">
        <v>179</v>
      </c>
      <c r="E41" s="161">
        <v>2600</v>
      </c>
      <c r="F41" s="161">
        <v>2600</v>
      </c>
      <c r="G41" s="114">
        <v>2060.59</v>
      </c>
      <c r="H41" s="116"/>
    </row>
    <row r="42" spans="1:8" x14ac:dyDescent="0.25">
      <c r="A42" s="157"/>
      <c r="B42" s="158"/>
      <c r="C42" s="159">
        <v>3237</v>
      </c>
      <c r="D42" s="159" t="s">
        <v>180</v>
      </c>
      <c r="E42" s="161">
        <v>10000</v>
      </c>
      <c r="F42" s="161">
        <v>10000</v>
      </c>
      <c r="G42" s="114">
        <v>8806.51</v>
      </c>
      <c r="H42" s="116"/>
    </row>
    <row r="43" spans="1:8" x14ac:dyDescent="0.25">
      <c r="A43" s="157"/>
      <c r="B43" s="158"/>
      <c r="C43" s="159">
        <v>3239</v>
      </c>
      <c r="D43" s="159" t="s">
        <v>109</v>
      </c>
      <c r="E43" s="161">
        <v>400</v>
      </c>
      <c r="F43" s="161">
        <v>400</v>
      </c>
      <c r="G43" s="114">
        <v>73.75</v>
      </c>
      <c r="H43" s="116"/>
    </row>
    <row r="44" spans="1:8" ht="25.5" x14ac:dyDescent="0.25">
      <c r="A44" s="157"/>
      <c r="B44" s="158"/>
      <c r="C44" s="159">
        <v>3241</v>
      </c>
      <c r="D44" s="159" t="s">
        <v>185</v>
      </c>
      <c r="E44" s="161">
        <v>500</v>
      </c>
      <c r="F44" s="161">
        <v>500</v>
      </c>
      <c r="G44" s="161">
        <v>498.5</v>
      </c>
      <c r="H44" s="116"/>
    </row>
    <row r="45" spans="1:8" x14ac:dyDescent="0.25">
      <c r="A45" s="157"/>
      <c r="B45" s="165"/>
      <c r="C45" s="159">
        <v>3292</v>
      </c>
      <c r="D45" s="159" t="s">
        <v>187</v>
      </c>
      <c r="E45" s="161">
        <v>0</v>
      </c>
      <c r="F45" s="161">
        <v>0</v>
      </c>
      <c r="G45" s="161">
        <v>0</v>
      </c>
      <c r="H45" s="116"/>
    </row>
    <row r="46" spans="1:8" x14ac:dyDescent="0.25">
      <c r="A46" s="157"/>
      <c r="B46" s="158"/>
      <c r="C46" s="159">
        <v>3293</v>
      </c>
      <c r="D46" s="159" t="s">
        <v>188</v>
      </c>
      <c r="E46" s="161">
        <v>500</v>
      </c>
      <c r="F46" s="161">
        <v>500</v>
      </c>
      <c r="G46" s="161">
        <v>892.15</v>
      </c>
      <c r="H46" s="116"/>
    </row>
    <row r="47" spans="1:8" x14ac:dyDescent="0.25">
      <c r="A47" s="260" t="s">
        <v>168</v>
      </c>
      <c r="B47" s="261"/>
      <c r="C47" s="262"/>
      <c r="D47" s="152" t="s">
        <v>169</v>
      </c>
      <c r="E47" s="153">
        <f>SUM(E48:E49)</f>
        <v>181000</v>
      </c>
      <c r="F47" s="153">
        <f t="shared" ref="F47:G47" si="2">SUM(F48:F49)</f>
        <v>181000</v>
      </c>
      <c r="G47" s="153">
        <f t="shared" si="2"/>
        <v>180138.71</v>
      </c>
      <c r="H47" s="116">
        <f t="shared" si="0"/>
        <v>99.524149171270722</v>
      </c>
    </row>
    <row r="48" spans="1:8" x14ac:dyDescent="0.25">
      <c r="A48" s="162"/>
      <c r="B48" s="158"/>
      <c r="C48" s="159">
        <v>4221</v>
      </c>
      <c r="D48" s="159" t="s">
        <v>124</v>
      </c>
      <c r="E48" s="161">
        <v>0</v>
      </c>
      <c r="F48" s="161">
        <v>0</v>
      </c>
      <c r="G48" s="161">
        <v>0</v>
      </c>
      <c r="H48" s="114"/>
    </row>
    <row r="49" spans="1:8" x14ac:dyDescent="0.25">
      <c r="A49" s="162"/>
      <c r="B49" s="158"/>
      <c r="C49" s="159">
        <v>4241</v>
      </c>
      <c r="D49" s="159" t="s">
        <v>170</v>
      </c>
      <c r="E49" s="161">
        <v>181000</v>
      </c>
      <c r="F49" s="161">
        <v>181000</v>
      </c>
      <c r="G49" s="161">
        <v>180138.71</v>
      </c>
      <c r="H49" s="114"/>
    </row>
    <row r="50" spans="1:8" x14ac:dyDescent="0.25">
      <c r="A50" s="269" t="s">
        <v>204</v>
      </c>
      <c r="B50" s="270"/>
      <c r="C50" s="271"/>
      <c r="D50" s="154" t="s">
        <v>181</v>
      </c>
      <c r="E50" s="155">
        <f>SUM(E51)</f>
        <v>11000</v>
      </c>
      <c r="F50" s="155">
        <f>E50</f>
        <v>11000</v>
      </c>
      <c r="G50" s="155">
        <f t="shared" ref="G50" si="3">SUM(G51)</f>
        <v>9632.7099999999991</v>
      </c>
      <c r="H50" s="141">
        <f t="shared" ref="H50:H56" si="4">G50/F50*100</f>
        <v>87.570090909090908</v>
      </c>
    </row>
    <row r="51" spans="1:8" x14ac:dyDescent="0.25">
      <c r="A51" s="260" t="s">
        <v>173</v>
      </c>
      <c r="B51" s="261"/>
      <c r="C51" s="262"/>
      <c r="D51" s="152" t="s">
        <v>9</v>
      </c>
      <c r="E51" s="153">
        <f>SUM(E52:E53)</f>
        <v>11000</v>
      </c>
      <c r="F51" s="153">
        <f>SUM(F52:F53)</f>
        <v>11000</v>
      </c>
      <c r="G51" s="153">
        <f>SUM(G52:G53)</f>
        <v>9632.7099999999991</v>
      </c>
      <c r="H51" s="116">
        <f t="shared" si="4"/>
        <v>87.570090909090908</v>
      </c>
    </row>
    <row r="52" spans="1:8" x14ac:dyDescent="0.25">
      <c r="A52" s="162"/>
      <c r="B52" s="164"/>
      <c r="C52" s="159">
        <v>3221</v>
      </c>
      <c r="D52" s="159" t="s">
        <v>176</v>
      </c>
      <c r="E52" s="161">
        <v>4000</v>
      </c>
      <c r="F52" s="161">
        <v>4000</v>
      </c>
      <c r="G52" s="161">
        <v>6162.74</v>
      </c>
      <c r="H52" s="57"/>
    </row>
    <row r="53" spans="1:8" x14ac:dyDescent="0.25">
      <c r="A53" s="157"/>
      <c r="B53" s="158"/>
      <c r="C53" s="159">
        <v>3223</v>
      </c>
      <c r="D53" s="159" t="s">
        <v>96</v>
      </c>
      <c r="E53" s="161">
        <v>7000</v>
      </c>
      <c r="F53" s="161">
        <v>7000</v>
      </c>
      <c r="G53" s="161">
        <v>3469.97</v>
      </c>
      <c r="H53" s="57"/>
    </row>
    <row r="54" spans="1:8" x14ac:dyDescent="0.25">
      <c r="A54" s="269" t="s">
        <v>203</v>
      </c>
      <c r="B54" s="270"/>
      <c r="C54" s="271"/>
      <c r="D54" s="163" t="s">
        <v>182</v>
      </c>
      <c r="E54" s="155">
        <f>SUM(E55+E56+E82)</f>
        <v>184000</v>
      </c>
      <c r="F54" s="155">
        <f>SUM(F55+F56+F82)</f>
        <v>184000</v>
      </c>
      <c r="G54" s="155">
        <f>SUM(G55+G56+G82)</f>
        <v>176696.52999999997</v>
      </c>
      <c r="H54" s="48">
        <f t="shared" si="4"/>
        <v>96.030722826086944</v>
      </c>
    </row>
    <row r="55" spans="1:8" x14ac:dyDescent="0.25">
      <c r="A55" s="260" t="s">
        <v>172</v>
      </c>
      <c r="B55" s="261"/>
      <c r="C55" s="262"/>
      <c r="D55" s="156" t="s">
        <v>3</v>
      </c>
      <c r="E55" s="153">
        <v>19000</v>
      </c>
      <c r="F55" s="116">
        <v>19000</v>
      </c>
      <c r="G55" s="116">
        <v>0</v>
      </c>
      <c r="H55" s="76">
        <v>0</v>
      </c>
    </row>
    <row r="56" spans="1:8" x14ac:dyDescent="0.25">
      <c r="A56" s="260" t="s">
        <v>173</v>
      </c>
      <c r="B56" s="261"/>
      <c r="C56" s="262"/>
      <c r="D56" s="152" t="s">
        <v>9</v>
      </c>
      <c r="E56" s="116">
        <f>SUM(E57:E81)</f>
        <v>163500</v>
      </c>
      <c r="F56" s="116">
        <f>SUM(F57:F81)</f>
        <v>163500</v>
      </c>
      <c r="G56" s="116">
        <f>SUM(G57:G81)</f>
        <v>174959.02999999997</v>
      </c>
      <c r="H56" s="76">
        <f t="shared" si="4"/>
        <v>107.00858103975533</v>
      </c>
    </row>
    <row r="57" spans="1:8" x14ac:dyDescent="0.25">
      <c r="A57" s="162"/>
      <c r="B57" s="164"/>
      <c r="C57" s="159">
        <v>3211</v>
      </c>
      <c r="D57" s="159" t="s">
        <v>174</v>
      </c>
      <c r="E57" s="161">
        <v>5000</v>
      </c>
      <c r="F57" s="161">
        <v>5000</v>
      </c>
      <c r="G57" s="114">
        <v>5072.1400000000003</v>
      </c>
      <c r="H57" s="76"/>
    </row>
    <row r="58" spans="1:8" x14ac:dyDescent="0.25">
      <c r="A58" s="211"/>
      <c r="B58" s="212"/>
      <c r="C58" s="159">
        <v>3212</v>
      </c>
      <c r="D58" s="159" t="s">
        <v>166</v>
      </c>
      <c r="E58" s="161">
        <v>500</v>
      </c>
      <c r="F58" s="161">
        <v>500</v>
      </c>
      <c r="G58" s="114">
        <v>0</v>
      </c>
      <c r="H58" s="76"/>
    </row>
    <row r="59" spans="1:8" x14ac:dyDescent="0.25">
      <c r="A59" s="162"/>
      <c r="B59" s="164"/>
      <c r="C59" s="159">
        <v>3213</v>
      </c>
      <c r="D59" s="159" t="s">
        <v>175</v>
      </c>
      <c r="E59" s="161">
        <v>3000</v>
      </c>
      <c r="F59" s="161">
        <v>3000</v>
      </c>
      <c r="G59" s="114">
        <v>2420.9899999999998</v>
      </c>
      <c r="H59" s="76"/>
    </row>
    <row r="60" spans="1:8" x14ac:dyDescent="0.25">
      <c r="A60" s="162"/>
      <c r="B60" s="164"/>
      <c r="C60" s="159">
        <v>3221</v>
      </c>
      <c r="D60" s="159" t="s">
        <v>176</v>
      </c>
      <c r="E60" s="161">
        <v>27000</v>
      </c>
      <c r="F60" s="161">
        <v>27000</v>
      </c>
      <c r="G60" s="114">
        <v>31443.24</v>
      </c>
      <c r="H60" s="76"/>
    </row>
    <row r="61" spans="1:8" x14ac:dyDescent="0.25">
      <c r="A61" s="162"/>
      <c r="B61" s="164"/>
      <c r="C61" s="159">
        <v>3223</v>
      </c>
      <c r="D61" s="159" t="s">
        <v>96</v>
      </c>
      <c r="E61" s="161">
        <v>11000</v>
      </c>
      <c r="F61" s="161">
        <v>11000</v>
      </c>
      <c r="G61" s="114">
        <v>12596.83</v>
      </c>
      <c r="H61" s="76"/>
    </row>
    <row r="62" spans="1:8" ht="25.5" x14ac:dyDescent="0.25">
      <c r="A62" s="162"/>
      <c r="B62" s="164"/>
      <c r="C62" s="159">
        <v>3224</v>
      </c>
      <c r="D62" s="159" t="s">
        <v>177</v>
      </c>
      <c r="E62" s="161">
        <v>11500</v>
      </c>
      <c r="F62" s="161">
        <v>11500</v>
      </c>
      <c r="G62" s="114">
        <v>8992.32</v>
      </c>
      <c r="H62" s="76"/>
    </row>
    <row r="63" spans="1:8" x14ac:dyDescent="0.25">
      <c r="A63" s="162"/>
      <c r="B63" s="164"/>
      <c r="C63" s="159">
        <v>3225</v>
      </c>
      <c r="D63" s="159" t="s">
        <v>183</v>
      </c>
      <c r="E63" s="161">
        <v>3000</v>
      </c>
      <c r="F63" s="161">
        <v>3000</v>
      </c>
      <c r="G63" s="114">
        <v>0</v>
      </c>
      <c r="H63" s="76"/>
    </row>
    <row r="64" spans="1:8" x14ac:dyDescent="0.25">
      <c r="A64" s="162"/>
      <c r="B64" s="164"/>
      <c r="C64" s="159">
        <v>3227</v>
      </c>
      <c r="D64" s="159" t="s">
        <v>99</v>
      </c>
      <c r="E64" s="161">
        <v>2000</v>
      </c>
      <c r="F64" s="161">
        <v>2000</v>
      </c>
      <c r="G64" s="114">
        <v>14.31</v>
      </c>
      <c r="H64" s="76"/>
    </row>
    <row r="65" spans="1:8" x14ac:dyDescent="0.25">
      <c r="A65" s="162"/>
      <c r="B65" s="164"/>
      <c r="C65" s="159">
        <v>3231</v>
      </c>
      <c r="D65" s="159" t="s">
        <v>178</v>
      </c>
      <c r="E65" s="161">
        <v>21600</v>
      </c>
      <c r="F65" s="161">
        <v>21600</v>
      </c>
      <c r="G65" s="114">
        <v>18673.13</v>
      </c>
      <c r="H65" s="76"/>
    </row>
    <row r="66" spans="1:8" ht="25.5" x14ac:dyDescent="0.25">
      <c r="A66" s="162"/>
      <c r="B66" s="164"/>
      <c r="C66" s="159">
        <v>3232</v>
      </c>
      <c r="D66" s="159" t="s">
        <v>102</v>
      </c>
      <c r="E66" s="161">
        <v>8000</v>
      </c>
      <c r="F66" s="161">
        <v>8000</v>
      </c>
      <c r="G66" s="114">
        <v>22015.32</v>
      </c>
      <c r="H66" s="76"/>
    </row>
    <row r="67" spans="1:8" x14ac:dyDescent="0.25">
      <c r="A67" s="162"/>
      <c r="B67" s="164"/>
      <c r="C67" s="159">
        <v>3233</v>
      </c>
      <c r="D67" s="159" t="s">
        <v>184</v>
      </c>
      <c r="E67" s="161">
        <v>1000</v>
      </c>
      <c r="F67" s="161">
        <v>1000</v>
      </c>
      <c r="G67" s="114">
        <v>2519.16</v>
      </c>
      <c r="H67" s="76"/>
    </row>
    <row r="68" spans="1:8" x14ac:dyDescent="0.25">
      <c r="A68" s="162"/>
      <c r="B68" s="164"/>
      <c r="C68" s="159">
        <v>3234</v>
      </c>
      <c r="D68" s="159" t="s">
        <v>104</v>
      </c>
      <c r="E68" s="161">
        <v>12000</v>
      </c>
      <c r="F68" s="161">
        <v>12000</v>
      </c>
      <c r="G68" s="114">
        <v>7381.58</v>
      </c>
      <c r="H68" s="76"/>
    </row>
    <row r="69" spans="1:8" x14ac:dyDescent="0.25">
      <c r="A69" s="162"/>
      <c r="B69" s="164"/>
      <c r="C69" s="159">
        <v>3235</v>
      </c>
      <c r="D69" s="159" t="s">
        <v>105</v>
      </c>
      <c r="E69" s="161">
        <v>500</v>
      </c>
      <c r="F69" s="161">
        <v>500</v>
      </c>
      <c r="G69" s="114">
        <v>924.5</v>
      </c>
      <c r="H69" s="76"/>
    </row>
    <row r="70" spans="1:8" x14ac:dyDescent="0.25">
      <c r="A70" s="162"/>
      <c r="B70" s="164"/>
      <c r="C70" s="159">
        <v>3236</v>
      </c>
      <c r="D70" s="159" t="s">
        <v>106</v>
      </c>
      <c r="E70" s="161">
        <v>200</v>
      </c>
      <c r="F70" s="161">
        <v>200</v>
      </c>
      <c r="G70" s="114">
        <v>0</v>
      </c>
      <c r="H70" s="76"/>
    </row>
    <row r="71" spans="1:8" x14ac:dyDescent="0.25">
      <c r="A71" s="162"/>
      <c r="B71" s="164"/>
      <c r="C71" s="159">
        <v>3237</v>
      </c>
      <c r="D71" s="159" t="s">
        <v>180</v>
      </c>
      <c r="E71" s="161">
        <v>8000</v>
      </c>
      <c r="F71" s="161">
        <v>8000</v>
      </c>
      <c r="G71" s="114">
        <v>19529.169999999998</v>
      </c>
      <c r="H71" s="76"/>
    </row>
    <row r="72" spans="1:8" x14ac:dyDescent="0.25">
      <c r="A72" s="162"/>
      <c r="B72" s="164"/>
      <c r="C72" s="159">
        <v>3238</v>
      </c>
      <c r="D72" s="159" t="s">
        <v>108</v>
      </c>
      <c r="E72" s="161">
        <v>15000</v>
      </c>
      <c r="F72" s="161">
        <v>15000</v>
      </c>
      <c r="G72" s="114">
        <v>14978.06</v>
      </c>
      <c r="H72" s="76"/>
    </row>
    <row r="73" spans="1:8" x14ac:dyDescent="0.25">
      <c r="A73" s="162"/>
      <c r="B73" s="164"/>
      <c r="C73" s="159">
        <v>3239</v>
      </c>
      <c r="D73" s="159" t="s">
        <v>109</v>
      </c>
      <c r="E73" s="161">
        <v>9700</v>
      </c>
      <c r="F73" s="161">
        <v>9700</v>
      </c>
      <c r="G73" s="114">
        <v>8472.86</v>
      </c>
      <c r="H73" s="76"/>
    </row>
    <row r="74" spans="1:8" ht="25.5" x14ac:dyDescent="0.25">
      <c r="A74" s="162"/>
      <c r="B74" s="164"/>
      <c r="C74" s="159">
        <v>3241</v>
      </c>
      <c r="D74" s="159" t="s">
        <v>185</v>
      </c>
      <c r="E74" s="161">
        <v>300</v>
      </c>
      <c r="F74" s="161">
        <v>300</v>
      </c>
      <c r="G74" s="114">
        <v>498.5</v>
      </c>
      <c r="H74" s="76"/>
    </row>
    <row r="75" spans="1:8" x14ac:dyDescent="0.25">
      <c r="A75" s="162"/>
      <c r="B75" s="164"/>
      <c r="C75" s="159">
        <v>3291</v>
      </c>
      <c r="D75" s="159" t="s">
        <v>186</v>
      </c>
      <c r="E75" s="161">
        <v>0</v>
      </c>
      <c r="F75" s="161">
        <v>0</v>
      </c>
      <c r="G75" s="114">
        <v>0</v>
      </c>
      <c r="H75" s="76"/>
    </row>
    <row r="76" spans="1:8" x14ac:dyDescent="0.25">
      <c r="A76" s="162"/>
      <c r="B76" s="164"/>
      <c r="C76" s="159">
        <v>3292</v>
      </c>
      <c r="D76" s="159" t="s">
        <v>187</v>
      </c>
      <c r="E76" s="161">
        <v>15000</v>
      </c>
      <c r="F76" s="161">
        <v>15000</v>
      </c>
      <c r="G76" s="114">
        <v>9246.5300000000007</v>
      </c>
      <c r="H76" s="76"/>
    </row>
    <row r="77" spans="1:8" x14ac:dyDescent="0.25">
      <c r="A77" s="162"/>
      <c r="B77" s="164"/>
      <c r="C77" s="159">
        <v>3293</v>
      </c>
      <c r="D77" s="159" t="s">
        <v>188</v>
      </c>
      <c r="E77" s="161">
        <v>3000</v>
      </c>
      <c r="F77" s="161">
        <v>3000</v>
      </c>
      <c r="G77" s="114">
        <v>5950.22</v>
      </c>
      <c r="H77" s="76"/>
    </row>
    <row r="78" spans="1:8" x14ac:dyDescent="0.25">
      <c r="A78" s="162"/>
      <c r="B78" s="164"/>
      <c r="C78" s="159">
        <v>3294</v>
      </c>
      <c r="D78" s="159" t="s">
        <v>189</v>
      </c>
      <c r="E78" s="161">
        <v>200</v>
      </c>
      <c r="F78" s="161">
        <v>200</v>
      </c>
      <c r="G78" s="114">
        <v>220</v>
      </c>
      <c r="H78" s="76"/>
    </row>
    <row r="79" spans="1:8" x14ac:dyDescent="0.25">
      <c r="A79" s="162"/>
      <c r="B79" s="164"/>
      <c r="C79" s="159">
        <v>3295</v>
      </c>
      <c r="D79" s="159" t="s">
        <v>116</v>
      </c>
      <c r="E79" s="161">
        <v>3000</v>
      </c>
      <c r="F79" s="161">
        <v>3000</v>
      </c>
      <c r="G79" s="114">
        <v>1498.62</v>
      </c>
      <c r="H79" s="76"/>
    </row>
    <row r="80" spans="1:8" x14ac:dyDescent="0.25">
      <c r="A80" s="162"/>
      <c r="B80" s="164"/>
      <c r="C80" s="159">
        <v>3299</v>
      </c>
      <c r="D80" s="159" t="s">
        <v>190</v>
      </c>
      <c r="E80" s="161">
        <v>2000</v>
      </c>
      <c r="F80" s="161">
        <v>2000</v>
      </c>
      <c r="G80" s="114">
        <v>1785.55</v>
      </c>
      <c r="H80" s="76"/>
    </row>
    <row r="81" spans="1:8" x14ac:dyDescent="0.25">
      <c r="A81" s="162"/>
      <c r="B81" s="164"/>
      <c r="C81" s="159">
        <v>3431</v>
      </c>
      <c r="D81" s="159" t="s">
        <v>191</v>
      </c>
      <c r="E81" s="161">
        <v>1000</v>
      </c>
      <c r="F81" s="161">
        <v>1000</v>
      </c>
      <c r="G81" s="114">
        <v>726</v>
      </c>
      <c r="H81" s="76"/>
    </row>
    <row r="82" spans="1:8" x14ac:dyDescent="0.25">
      <c r="A82" s="260" t="s">
        <v>192</v>
      </c>
      <c r="B82" s="261"/>
      <c r="C82" s="262"/>
      <c r="D82" s="152" t="s">
        <v>169</v>
      </c>
      <c r="E82" s="153">
        <f>SUM(E83:E85)</f>
        <v>1500</v>
      </c>
      <c r="F82" s="153">
        <f>SUM(F83:F85)</f>
        <v>1500</v>
      </c>
      <c r="G82" s="153">
        <f t="shared" ref="G82" si="5">SUM(G83:G85)</f>
        <v>1737.5</v>
      </c>
      <c r="H82" s="76">
        <v>0</v>
      </c>
    </row>
    <row r="83" spans="1:8" x14ac:dyDescent="0.25">
      <c r="A83" s="162"/>
      <c r="B83" s="164"/>
      <c r="C83" s="159">
        <v>4221</v>
      </c>
      <c r="D83" s="159" t="s">
        <v>124</v>
      </c>
      <c r="E83" s="161">
        <v>0</v>
      </c>
      <c r="F83" s="161">
        <v>0</v>
      </c>
      <c r="G83" s="161">
        <v>1177.8599999999999</v>
      </c>
      <c r="H83" s="57"/>
    </row>
    <row r="84" spans="1:8" x14ac:dyDescent="0.25">
      <c r="A84" s="182"/>
      <c r="B84" s="183"/>
      <c r="C84" s="159">
        <v>4223</v>
      </c>
      <c r="D84" s="159" t="s">
        <v>210</v>
      </c>
      <c r="E84" s="161">
        <v>0</v>
      </c>
      <c r="F84" s="161">
        <v>0</v>
      </c>
      <c r="G84" s="161">
        <v>0</v>
      </c>
      <c r="H84" s="57"/>
    </row>
    <row r="85" spans="1:8" x14ac:dyDescent="0.25">
      <c r="A85" s="162"/>
      <c r="B85" s="164"/>
      <c r="C85" s="159">
        <v>4241</v>
      </c>
      <c r="D85" s="159" t="s">
        <v>170</v>
      </c>
      <c r="E85" s="161">
        <v>1500</v>
      </c>
      <c r="F85" s="161">
        <v>1500</v>
      </c>
      <c r="G85" s="161">
        <v>559.64</v>
      </c>
      <c r="H85" s="57"/>
    </row>
    <row r="86" spans="1:8" ht="38.25" x14ac:dyDescent="0.25">
      <c r="A86" s="269" t="s">
        <v>202</v>
      </c>
      <c r="B86" s="270"/>
      <c r="C86" s="271"/>
      <c r="D86" s="163" t="s">
        <v>193</v>
      </c>
      <c r="E86" s="155">
        <f>E87+E90+E93</f>
        <v>0</v>
      </c>
      <c r="F86" s="155">
        <f>F87+F90+F93</f>
        <v>0</v>
      </c>
      <c r="G86" s="155">
        <f>G87+G90+G93</f>
        <v>0</v>
      </c>
      <c r="H86" s="48">
        <v>0</v>
      </c>
    </row>
    <row r="87" spans="1:8" x14ac:dyDescent="0.25">
      <c r="A87" s="260" t="s">
        <v>172</v>
      </c>
      <c r="B87" s="261"/>
      <c r="C87" s="262"/>
      <c r="D87" s="156" t="s">
        <v>3</v>
      </c>
      <c r="E87" s="153">
        <f>SUM(E88:E89)</f>
        <v>0</v>
      </c>
      <c r="F87" s="153">
        <f>SUM(F88:F89)</f>
        <v>0</v>
      </c>
      <c r="G87" s="153">
        <f>SUM(G88:G89)</f>
        <v>0</v>
      </c>
      <c r="H87" s="76">
        <v>0</v>
      </c>
    </row>
    <row r="88" spans="1:8" x14ac:dyDescent="0.25">
      <c r="A88" s="162"/>
      <c r="B88" s="164"/>
      <c r="C88" s="159">
        <v>3111</v>
      </c>
      <c r="D88" s="160" t="s">
        <v>163</v>
      </c>
      <c r="E88" s="161">
        <v>0</v>
      </c>
      <c r="F88" s="114">
        <v>0</v>
      </c>
      <c r="G88" s="114">
        <v>0</v>
      </c>
      <c r="H88" s="57"/>
    </row>
    <row r="89" spans="1:8" ht="25.5" x14ac:dyDescent="0.25">
      <c r="A89" s="162"/>
      <c r="B89" s="164"/>
      <c r="C89" s="159">
        <v>3132</v>
      </c>
      <c r="D89" s="160" t="s">
        <v>91</v>
      </c>
      <c r="E89" s="161">
        <v>0</v>
      </c>
      <c r="F89" s="114">
        <v>0</v>
      </c>
      <c r="G89" s="114">
        <v>0</v>
      </c>
      <c r="H89" s="57"/>
    </row>
    <row r="90" spans="1:8" x14ac:dyDescent="0.25">
      <c r="A90" s="260" t="s">
        <v>173</v>
      </c>
      <c r="B90" s="261"/>
      <c r="C90" s="262"/>
      <c r="D90" s="152" t="s">
        <v>9</v>
      </c>
      <c r="E90" s="153">
        <f>SUM(E91:E92)</f>
        <v>0</v>
      </c>
      <c r="F90" s="153">
        <f>SUM(F91:F92)</f>
        <v>0</v>
      </c>
      <c r="G90" s="116">
        <v>0</v>
      </c>
      <c r="H90" s="76">
        <v>0</v>
      </c>
    </row>
    <row r="91" spans="1:8" x14ac:dyDescent="0.25">
      <c r="A91" s="162"/>
      <c r="B91" s="164"/>
      <c r="C91" s="159">
        <v>3212</v>
      </c>
      <c r="D91" s="159" t="s">
        <v>166</v>
      </c>
      <c r="E91" s="161">
        <v>0</v>
      </c>
      <c r="F91" s="114">
        <v>0</v>
      </c>
      <c r="G91" s="114">
        <v>0</v>
      </c>
      <c r="H91" s="57"/>
    </row>
    <row r="92" spans="1:8" x14ac:dyDescent="0.25">
      <c r="A92" s="162"/>
      <c r="B92" s="164"/>
      <c r="C92" s="159">
        <v>3223</v>
      </c>
      <c r="D92" s="159" t="s">
        <v>96</v>
      </c>
      <c r="E92" s="161"/>
      <c r="F92" s="114">
        <v>0</v>
      </c>
      <c r="G92" s="114">
        <v>0</v>
      </c>
      <c r="H92" s="57"/>
    </row>
    <row r="93" spans="1:8" x14ac:dyDescent="0.25">
      <c r="A93" s="260" t="s">
        <v>192</v>
      </c>
      <c r="B93" s="261"/>
      <c r="C93" s="262"/>
      <c r="D93" s="152" t="s">
        <v>169</v>
      </c>
      <c r="E93" s="153">
        <f>E94</f>
        <v>0</v>
      </c>
      <c r="F93" s="153">
        <f t="shared" ref="F93:G93" si="6">F94</f>
        <v>0</v>
      </c>
      <c r="G93" s="153">
        <f t="shared" si="6"/>
        <v>0</v>
      </c>
      <c r="H93" s="76">
        <v>0</v>
      </c>
    </row>
    <row r="94" spans="1:8" x14ac:dyDescent="0.25">
      <c r="A94" s="157"/>
      <c r="B94" s="158"/>
      <c r="C94" s="159">
        <v>4231</v>
      </c>
      <c r="D94" s="159" t="s">
        <v>194</v>
      </c>
      <c r="E94" s="161">
        <v>0</v>
      </c>
      <c r="F94" s="161">
        <v>0</v>
      </c>
      <c r="G94" s="161"/>
      <c r="H94" s="57"/>
    </row>
    <row r="95" spans="1:8" x14ac:dyDescent="0.25">
      <c r="A95" s="269" t="s">
        <v>201</v>
      </c>
      <c r="B95" s="270"/>
      <c r="C95" s="271"/>
      <c r="D95" s="163" t="s">
        <v>195</v>
      </c>
      <c r="E95" s="155">
        <f>E96+E97+E105</f>
        <v>18000</v>
      </c>
      <c r="F95" s="155">
        <f>F96+F97+F105</f>
        <v>18000</v>
      </c>
      <c r="G95" s="155">
        <f>G96+G97+G105</f>
        <v>26798.54</v>
      </c>
      <c r="H95" s="48">
        <f t="shared" ref="H95" si="7">G95/F95*100</f>
        <v>148.88077777777778</v>
      </c>
    </row>
    <row r="96" spans="1:8" x14ac:dyDescent="0.25">
      <c r="A96" s="260" t="s">
        <v>172</v>
      </c>
      <c r="B96" s="261"/>
      <c r="C96" s="262"/>
      <c r="D96" s="156" t="s">
        <v>3</v>
      </c>
      <c r="E96" s="153">
        <v>0</v>
      </c>
      <c r="F96" s="153">
        <v>0</v>
      </c>
      <c r="G96" s="116">
        <v>0</v>
      </c>
      <c r="H96" s="76">
        <v>0</v>
      </c>
    </row>
    <row r="97" spans="1:8" x14ac:dyDescent="0.25">
      <c r="A97" s="260" t="s">
        <v>173</v>
      </c>
      <c r="B97" s="261"/>
      <c r="C97" s="262"/>
      <c r="D97" s="152" t="s">
        <v>9</v>
      </c>
      <c r="E97" s="153">
        <f>SUM(E98:E104)</f>
        <v>6000</v>
      </c>
      <c r="F97" s="153">
        <v>6000</v>
      </c>
      <c r="G97" s="153">
        <f>SUM(G98:G104)</f>
        <v>8357.1</v>
      </c>
      <c r="H97" s="76">
        <f t="shared" ref="H97" si="8">G97/F97*100</f>
        <v>139.28500000000003</v>
      </c>
    </row>
    <row r="98" spans="1:8" x14ac:dyDescent="0.25">
      <c r="A98" s="157"/>
      <c r="B98" s="158"/>
      <c r="C98" s="159">
        <v>3211</v>
      </c>
      <c r="D98" s="159" t="s">
        <v>174</v>
      </c>
      <c r="E98" s="161">
        <v>0</v>
      </c>
      <c r="F98" s="161">
        <v>0</v>
      </c>
      <c r="G98" s="114">
        <v>0</v>
      </c>
      <c r="H98" s="57"/>
    </row>
    <row r="99" spans="1:8" x14ac:dyDescent="0.25">
      <c r="A99" s="157"/>
      <c r="B99" s="158"/>
      <c r="C99" s="159">
        <v>3221</v>
      </c>
      <c r="D99" s="159" t="s">
        <v>176</v>
      </c>
      <c r="E99" s="161">
        <v>0</v>
      </c>
      <c r="F99" s="161">
        <v>0</v>
      </c>
      <c r="G99" s="114">
        <v>9.49</v>
      </c>
      <c r="H99" s="57"/>
    </row>
    <row r="100" spans="1:8" ht="25.5" x14ac:dyDescent="0.25">
      <c r="A100" s="157"/>
      <c r="B100" s="158"/>
      <c r="C100" s="159">
        <v>3224</v>
      </c>
      <c r="D100" s="159" t="s">
        <v>177</v>
      </c>
      <c r="E100" s="161">
        <v>3000</v>
      </c>
      <c r="F100" s="161">
        <v>3000</v>
      </c>
      <c r="G100" s="114">
        <v>5197.84</v>
      </c>
      <c r="H100" s="57"/>
    </row>
    <row r="101" spans="1:8" x14ac:dyDescent="0.25">
      <c r="A101" s="157"/>
      <c r="B101" s="158"/>
      <c r="C101" s="159">
        <v>3233</v>
      </c>
      <c r="D101" s="159" t="s">
        <v>184</v>
      </c>
      <c r="E101" s="161">
        <v>500</v>
      </c>
      <c r="F101" s="161">
        <v>500</v>
      </c>
      <c r="G101" s="114">
        <v>497.63</v>
      </c>
      <c r="H101" s="57"/>
    </row>
    <row r="102" spans="1:8" x14ac:dyDescent="0.25">
      <c r="A102" s="157"/>
      <c r="B102" s="158"/>
      <c r="C102" s="159">
        <v>3237</v>
      </c>
      <c r="D102" s="159" t="s">
        <v>180</v>
      </c>
      <c r="E102" s="161">
        <v>2500</v>
      </c>
      <c r="F102" s="161">
        <v>2500</v>
      </c>
      <c r="G102" s="114">
        <v>1312.14</v>
      </c>
      <c r="H102" s="57"/>
    </row>
    <row r="103" spans="1:8" x14ac:dyDescent="0.25">
      <c r="A103" s="157"/>
      <c r="B103" s="158"/>
      <c r="C103" s="159">
        <v>3239</v>
      </c>
      <c r="D103" s="159" t="s">
        <v>207</v>
      </c>
      <c r="E103" s="161">
        <v>0</v>
      </c>
      <c r="F103" s="161">
        <v>0</v>
      </c>
      <c r="G103" s="161">
        <v>1340</v>
      </c>
      <c r="H103" s="57"/>
    </row>
    <row r="104" spans="1:8" x14ac:dyDescent="0.25">
      <c r="A104" s="157"/>
      <c r="B104" s="158"/>
      <c r="C104" s="159">
        <v>3293</v>
      </c>
      <c r="D104" s="159" t="s">
        <v>188</v>
      </c>
      <c r="E104" s="161">
        <v>0</v>
      </c>
      <c r="F104" s="161">
        <v>0</v>
      </c>
      <c r="G104" s="161">
        <v>0</v>
      </c>
      <c r="H104" s="57"/>
    </row>
    <row r="105" spans="1:8" x14ac:dyDescent="0.25">
      <c r="A105" s="260" t="s">
        <v>192</v>
      </c>
      <c r="B105" s="261"/>
      <c r="C105" s="262"/>
      <c r="D105" s="152" t="s">
        <v>169</v>
      </c>
      <c r="E105" s="153">
        <f>SUM(E106:E108)</f>
        <v>12000</v>
      </c>
      <c r="F105" s="153">
        <v>12000</v>
      </c>
      <c r="G105" s="153">
        <f t="shared" ref="G105" si="9">SUM(G106:G108)</f>
        <v>18441.439999999999</v>
      </c>
      <c r="H105" s="48">
        <f t="shared" ref="H105" si="10">G105/F105*100</f>
        <v>153.67866666666666</v>
      </c>
    </row>
    <row r="106" spans="1:8" x14ac:dyDescent="0.25">
      <c r="A106" s="157"/>
      <c r="B106" s="164"/>
      <c r="C106" s="159">
        <v>4221</v>
      </c>
      <c r="D106" s="159" t="s">
        <v>124</v>
      </c>
      <c r="E106" s="161">
        <v>9000</v>
      </c>
      <c r="F106" s="161">
        <v>9000</v>
      </c>
      <c r="G106" s="161">
        <v>6886.88</v>
      </c>
      <c r="H106" s="57"/>
    </row>
    <row r="107" spans="1:8" x14ac:dyDescent="0.25">
      <c r="A107" s="157"/>
      <c r="B107" s="183"/>
      <c r="C107" s="159">
        <v>4222</v>
      </c>
      <c r="D107" s="159" t="s">
        <v>125</v>
      </c>
      <c r="E107" s="161">
        <v>0</v>
      </c>
      <c r="F107" s="161">
        <v>0</v>
      </c>
      <c r="G107" s="161">
        <v>0</v>
      </c>
      <c r="H107" s="57"/>
    </row>
    <row r="108" spans="1:8" x14ac:dyDescent="0.25">
      <c r="A108" s="157"/>
      <c r="B108" s="164"/>
      <c r="C108" s="159">
        <v>4241</v>
      </c>
      <c r="D108" s="159" t="s">
        <v>170</v>
      </c>
      <c r="E108" s="161">
        <v>3000</v>
      </c>
      <c r="F108" s="161">
        <v>3000</v>
      </c>
      <c r="G108" s="161">
        <v>11554.56</v>
      </c>
      <c r="H108" s="57"/>
    </row>
    <row r="109" spans="1:8" ht="25.5" x14ac:dyDescent="0.25">
      <c r="A109" s="266" t="s">
        <v>200</v>
      </c>
      <c r="B109" s="267"/>
      <c r="C109" s="268"/>
      <c r="D109" s="163" t="s">
        <v>196</v>
      </c>
      <c r="E109" s="155">
        <f>E110+E113+E122</f>
        <v>22541.190000000002</v>
      </c>
      <c r="F109" s="155">
        <f>F110+F113+F122</f>
        <v>22541.190000000002</v>
      </c>
      <c r="G109" s="155">
        <f>G110+G113+G122</f>
        <v>22541.190000000002</v>
      </c>
      <c r="H109" s="48">
        <f t="shared" ref="H109" si="11">G109/F109*100</f>
        <v>100</v>
      </c>
    </row>
    <row r="110" spans="1:8" x14ac:dyDescent="0.25">
      <c r="A110" s="260" t="s">
        <v>172</v>
      </c>
      <c r="B110" s="261"/>
      <c r="C110" s="262"/>
      <c r="D110" s="156" t="s">
        <v>3</v>
      </c>
      <c r="E110" s="153">
        <f>SUM(E111:E112)</f>
        <v>4382.6099999999997</v>
      </c>
      <c r="F110" s="153">
        <f>SUM(F111:F112)</f>
        <v>4382.6099999999997</v>
      </c>
      <c r="G110" s="153">
        <f t="shared" ref="G110" si="12">SUM(G111:G112)</f>
        <v>4382.6099999999997</v>
      </c>
      <c r="H110" s="47"/>
    </row>
    <row r="111" spans="1:8" x14ac:dyDescent="0.25">
      <c r="A111" s="157"/>
      <c r="B111" s="158"/>
      <c r="C111" s="159">
        <v>3111</v>
      </c>
      <c r="D111" s="160" t="s">
        <v>163</v>
      </c>
      <c r="E111" s="161">
        <v>4382.6099999999997</v>
      </c>
      <c r="F111" s="114">
        <v>4382.6099999999997</v>
      </c>
      <c r="G111" s="114">
        <v>4382.6099999999997</v>
      </c>
      <c r="H111" s="57"/>
    </row>
    <row r="112" spans="1:8" ht="25.5" x14ac:dyDescent="0.25">
      <c r="A112" s="157"/>
      <c r="B112" s="158"/>
      <c r="C112" s="159">
        <v>3132</v>
      </c>
      <c r="D112" s="160" t="s">
        <v>91</v>
      </c>
      <c r="E112" s="161">
        <v>0</v>
      </c>
      <c r="F112" s="114">
        <v>0</v>
      </c>
      <c r="G112" s="114">
        <v>0</v>
      </c>
      <c r="H112" s="57"/>
    </row>
    <row r="113" spans="1:8" x14ac:dyDescent="0.25">
      <c r="A113" s="260" t="s">
        <v>173</v>
      </c>
      <c r="B113" s="261"/>
      <c r="C113" s="262"/>
      <c r="D113" s="152" t="s">
        <v>9</v>
      </c>
      <c r="E113" s="153">
        <f>SUM(E114:E121)</f>
        <v>200</v>
      </c>
      <c r="F113" s="153">
        <f>SUM(F114:F121)</f>
        <v>200</v>
      </c>
      <c r="G113" s="153">
        <f>SUM(G114:G121)</f>
        <v>200</v>
      </c>
      <c r="H113" s="76">
        <v>0</v>
      </c>
    </row>
    <row r="114" spans="1:8" x14ac:dyDescent="0.25">
      <c r="A114" s="162"/>
      <c r="B114" s="158"/>
      <c r="C114" s="159">
        <v>3211</v>
      </c>
      <c r="D114" s="159" t="s">
        <v>166</v>
      </c>
      <c r="E114" s="161">
        <v>200</v>
      </c>
      <c r="F114" s="114">
        <v>200</v>
      </c>
      <c r="G114" s="114">
        <v>200</v>
      </c>
      <c r="H114" s="57"/>
    </row>
    <row r="115" spans="1:8" x14ac:dyDescent="0.25">
      <c r="A115" s="162"/>
      <c r="B115" s="158"/>
      <c r="C115" s="159">
        <v>3221</v>
      </c>
      <c r="D115" s="159" t="s">
        <v>176</v>
      </c>
      <c r="E115" s="161"/>
      <c r="F115" s="114"/>
      <c r="G115" s="114">
        <v>0</v>
      </c>
      <c r="H115" s="57"/>
    </row>
    <row r="116" spans="1:8" ht="25.5" x14ac:dyDescent="0.25">
      <c r="A116" s="162"/>
      <c r="B116" s="158"/>
      <c r="C116" s="159">
        <v>3224</v>
      </c>
      <c r="D116" s="159" t="s">
        <v>177</v>
      </c>
      <c r="E116" s="161">
        <v>0</v>
      </c>
      <c r="F116" s="114">
        <v>0</v>
      </c>
      <c r="G116" s="114"/>
      <c r="H116" s="57"/>
    </row>
    <row r="117" spans="1:8" x14ac:dyDescent="0.25">
      <c r="A117" s="211"/>
      <c r="B117" s="158"/>
      <c r="C117" s="159">
        <v>3233</v>
      </c>
      <c r="D117" s="159" t="s">
        <v>184</v>
      </c>
      <c r="E117" s="161">
        <v>0</v>
      </c>
      <c r="F117" s="114"/>
      <c r="G117" s="114"/>
      <c r="H117" s="57"/>
    </row>
    <row r="118" spans="1:8" x14ac:dyDescent="0.25">
      <c r="A118" s="162"/>
      <c r="B118" s="158"/>
      <c r="C118" s="159">
        <v>3237</v>
      </c>
      <c r="D118" s="159" t="s">
        <v>180</v>
      </c>
      <c r="E118" s="161">
        <v>0</v>
      </c>
      <c r="F118" s="114">
        <v>0</v>
      </c>
      <c r="G118" s="114">
        <v>0</v>
      </c>
      <c r="H118" s="57"/>
    </row>
    <row r="119" spans="1:8" x14ac:dyDescent="0.25">
      <c r="A119" s="211"/>
      <c r="B119" s="158"/>
      <c r="C119" s="159">
        <v>3239</v>
      </c>
      <c r="D119" s="159" t="s">
        <v>109</v>
      </c>
      <c r="E119" s="161">
        <v>0</v>
      </c>
      <c r="F119" s="161"/>
      <c r="G119" s="161"/>
      <c r="H119" s="57"/>
    </row>
    <row r="120" spans="1:8" x14ac:dyDescent="0.25">
      <c r="A120" s="162"/>
      <c r="B120" s="158"/>
      <c r="C120" s="159">
        <v>3292</v>
      </c>
      <c r="D120" s="159" t="s">
        <v>187</v>
      </c>
      <c r="E120" s="161">
        <v>0</v>
      </c>
      <c r="F120" s="161">
        <v>0</v>
      </c>
      <c r="G120" s="161"/>
      <c r="H120" s="57"/>
    </row>
    <row r="121" spans="1:8" x14ac:dyDescent="0.25">
      <c r="A121" s="162"/>
      <c r="B121" s="158"/>
      <c r="C121" s="159">
        <v>3293</v>
      </c>
      <c r="D121" s="159" t="s">
        <v>199</v>
      </c>
      <c r="E121" s="161">
        <v>0</v>
      </c>
      <c r="F121" s="161">
        <v>0</v>
      </c>
      <c r="G121" s="161"/>
      <c r="H121" s="57"/>
    </row>
    <row r="122" spans="1:8" x14ac:dyDescent="0.25">
      <c r="A122" s="260" t="s">
        <v>192</v>
      </c>
      <c r="B122" s="261"/>
      <c r="C122" s="262"/>
      <c r="D122" s="152" t="s">
        <v>169</v>
      </c>
      <c r="E122" s="153">
        <f>SUM(E123:E125)</f>
        <v>17958.580000000002</v>
      </c>
      <c r="F122" s="153">
        <f t="shared" ref="F122:G122" si="13">SUM(F123:F125)</f>
        <v>17958.580000000002</v>
      </c>
      <c r="G122" s="153">
        <f t="shared" si="13"/>
        <v>17958.580000000002</v>
      </c>
      <c r="H122" s="76">
        <f t="shared" ref="H122" si="14">G122/F122*100</f>
        <v>100</v>
      </c>
    </row>
    <row r="123" spans="1:8" x14ac:dyDescent="0.25">
      <c r="A123" s="182"/>
      <c r="B123" s="158"/>
      <c r="C123" s="159">
        <v>4221</v>
      </c>
      <c r="D123" s="159" t="s">
        <v>124</v>
      </c>
      <c r="E123" s="161">
        <v>0</v>
      </c>
      <c r="F123" s="114"/>
      <c r="G123" s="114"/>
      <c r="H123" s="57"/>
    </row>
    <row r="124" spans="1:8" x14ac:dyDescent="0.25">
      <c r="A124" s="182"/>
      <c r="B124" s="158"/>
      <c r="C124" s="159">
        <v>4231</v>
      </c>
      <c r="D124" s="159" t="s">
        <v>194</v>
      </c>
      <c r="E124" s="161">
        <v>0</v>
      </c>
      <c r="F124" s="114"/>
      <c r="G124" s="114"/>
      <c r="H124" s="57"/>
    </row>
    <row r="125" spans="1:8" x14ac:dyDescent="0.25">
      <c r="A125" s="263">
        <v>4241</v>
      </c>
      <c r="B125" s="264"/>
      <c r="C125" s="265"/>
      <c r="D125" s="159" t="s">
        <v>170</v>
      </c>
      <c r="E125" s="161">
        <v>17958.580000000002</v>
      </c>
      <c r="F125" s="114">
        <v>17958.580000000002</v>
      </c>
      <c r="G125" s="114">
        <v>17958.580000000002</v>
      </c>
      <c r="H125" s="57"/>
    </row>
  </sheetData>
  <mergeCells count="32">
    <mergeCell ref="A2:H2"/>
    <mergeCell ref="A4:H4"/>
    <mergeCell ref="A6:D6"/>
    <mergeCell ref="A8:D8"/>
    <mergeCell ref="A9:C9"/>
    <mergeCell ref="A10:C10"/>
    <mergeCell ref="A11:C11"/>
    <mergeCell ref="A15:C15"/>
    <mergeCell ref="A23:C23"/>
    <mergeCell ref="A27:C27"/>
    <mergeCell ref="A28:C28"/>
    <mergeCell ref="A32:C32"/>
    <mergeCell ref="A47:C47"/>
    <mergeCell ref="A50:C50"/>
    <mergeCell ref="A51:C51"/>
    <mergeCell ref="A54:C54"/>
    <mergeCell ref="A55:C55"/>
    <mergeCell ref="A56:C56"/>
    <mergeCell ref="A82:C82"/>
    <mergeCell ref="A86:C86"/>
    <mergeCell ref="A87:C87"/>
    <mergeCell ref="A90:C90"/>
    <mergeCell ref="A93:C93"/>
    <mergeCell ref="A95:C95"/>
    <mergeCell ref="A113:C113"/>
    <mergeCell ref="A122:C122"/>
    <mergeCell ref="A125:C125"/>
    <mergeCell ref="A96:C96"/>
    <mergeCell ref="A97:C97"/>
    <mergeCell ref="A105:C105"/>
    <mergeCell ref="A109:C109"/>
    <mergeCell ref="A110:C110"/>
  </mergeCells>
  <pageMargins left="0.7" right="0.7" top="0.75" bottom="0.75" header="0.3" footer="0.3"/>
  <pageSetup paperSize="9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topLeftCell="E1" workbookViewId="0">
      <selection activeCell="E18" sqref="E1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8" width="25.28515625" customWidth="1"/>
    <col min="9" max="9" width="15.7109375" customWidth="1"/>
  </cols>
  <sheetData>
    <row r="1" spans="2:9" ht="18" x14ac:dyDescent="0.25">
      <c r="B1" s="2"/>
      <c r="C1" s="2"/>
      <c r="D1" s="2"/>
      <c r="E1" s="2"/>
      <c r="F1" s="2"/>
      <c r="G1" s="2"/>
      <c r="H1" s="2"/>
      <c r="I1" s="3"/>
    </row>
    <row r="2" spans="2:9" ht="18" customHeight="1" x14ac:dyDescent="0.25">
      <c r="B2" s="257" t="s">
        <v>7</v>
      </c>
      <c r="C2" s="283"/>
      <c r="D2" s="283"/>
      <c r="E2" s="283"/>
      <c r="F2" s="283"/>
      <c r="G2" s="283"/>
      <c r="H2" s="283"/>
      <c r="I2" s="283"/>
    </row>
    <row r="3" spans="2:9" ht="18" x14ac:dyDescent="0.25">
      <c r="B3" s="2"/>
      <c r="C3" s="2"/>
      <c r="D3" s="2"/>
      <c r="E3" s="2"/>
      <c r="F3" s="2"/>
      <c r="G3" s="2"/>
      <c r="H3" s="2"/>
      <c r="I3" s="3"/>
    </row>
    <row r="4" spans="2:9" ht="15.75" x14ac:dyDescent="0.25">
      <c r="B4" s="272" t="s">
        <v>42</v>
      </c>
      <c r="C4" s="272"/>
      <c r="D4" s="272"/>
      <c r="E4" s="272"/>
      <c r="F4" s="272"/>
      <c r="G4" s="272"/>
      <c r="H4" s="272"/>
      <c r="I4" s="272"/>
    </row>
    <row r="5" spans="2:9" ht="18" x14ac:dyDescent="0.25">
      <c r="B5" s="12"/>
      <c r="C5" s="12"/>
      <c r="D5" s="12"/>
      <c r="E5" s="12"/>
      <c r="F5" s="12"/>
      <c r="G5" s="12"/>
      <c r="H5" s="12"/>
      <c r="I5" s="3"/>
    </row>
    <row r="6" spans="2:9" ht="25.5" x14ac:dyDescent="0.25">
      <c r="B6" s="273" t="s">
        <v>5</v>
      </c>
      <c r="C6" s="274"/>
      <c r="D6" s="274"/>
      <c r="E6" s="275"/>
      <c r="F6" s="27" t="s">
        <v>59</v>
      </c>
      <c r="G6" s="27" t="s">
        <v>60</v>
      </c>
      <c r="H6" s="27" t="s">
        <v>63</v>
      </c>
      <c r="I6" s="27" t="s">
        <v>28</v>
      </c>
    </row>
    <row r="7" spans="2:9" s="18" customFormat="1" ht="15.75" customHeight="1" x14ac:dyDescent="0.2">
      <c r="B7" s="276">
        <v>1</v>
      </c>
      <c r="C7" s="277"/>
      <c r="D7" s="277"/>
      <c r="E7" s="278"/>
      <c r="F7" s="28">
        <v>2</v>
      </c>
      <c r="G7" s="28">
        <v>3</v>
      </c>
      <c r="H7" s="28">
        <v>4</v>
      </c>
      <c r="I7" s="28" t="s">
        <v>27</v>
      </c>
    </row>
    <row r="8" spans="2:9" s="30" customFormat="1" ht="30" customHeight="1" x14ac:dyDescent="0.25">
      <c r="B8" s="279" t="s">
        <v>48</v>
      </c>
      <c r="C8" s="280"/>
      <c r="D8" s="281"/>
      <c r="E8" s="29" t="s">
        <v>49</v>
      </c>
      <c r="F8" s="31"/>
      <c r="G8" s="32"/>
      <c r="H8" s="32"/>
      <c r="I8" s="32"/>
    </row>
    <row r="9" spans="2:9" s="30" customFormat="1" ht="30" customHeight="1" x14ac:dyDescent="0.25">
      <c r="B9" s="279" t="s">
        <v>50</v>
      </c>
      <c r="C9" s="280"/>
      <c r="D9" s="281"/>
      <c r="E9" s="33" t="s">
        <v>43</v>
      </c>
      <c r="F9" s="31"/>
      <c r="G9" s="32"/>
      <c r="H9" s="32"/>
      <c r="I9" s="32"/>
    </row>
    <row r="10" spans="2:9" s="30" customFormat="1" ht="30" customHeight="1" x14ac:dyDescent="0.25">
      <c r="B10" s="282" t="s">
        <v>51</v>
      </c>
      <c r="C10" s="282"/>
      <c r="D10" s="282"/>
      <c r="E10" s="33" t="s">
        <v>44</v>
      </c>
      <c r="F10" s="31"/>
      <c r="G10" s="32"/>
      <c r="H10" s="32"/>
      <c r="I10" s="32"/>
    </row>
    <row r="11" spans="2:9" s="30" customFormat="1" ht="30" customHeight="1" x14ac:dyDescent="0.25">
      <c r="B11" s="279" t="s">
        <v>52</v>
      </c>
      <c r="C11" s="280"/>
      <c r="D11" s="281"/>
      <c r="E11" s="29" t="s">
        <v>55</v>
      </c>
      <c r="F11" s="31"/>
      <c r="G11" s="32"/>
      <c r="H11" s="32"/>
      <c r="I11" s="32"/>
    </row>
    <row r="12" spans="2:9" s="30" customFormat="1" ht="30" customHeight="1" x14ac:dyDescent="0.25">
      <c r="B12" s="279" t="s">
        <v>54</v>
      </c>
      <c r="C12" s="280"/>
      <c r="D12" s="281"/>
      <c r="E12" s="29" t="s">
        <v>53</v>
      </c>
      <c r="F12" s="31"/>
      <c r="G12" s="32"/>
      <c r="H12" s="32"/>
      <c r="I12" s="32"/>
    </row>
    <row r="13" spans="2:9" s="30" customFormat="1" ht="30" customHeight="1" x14ac:dyDescent="0.25">
      <c r="B13" s="279" t="s">
        <v>50</v>
      </c>
      <c r="C13" s="280"/>
      <c r="D13" s="281"/>
      <c r="E13" s="33" t="s">
        <v>43</v>
      </c>
      <c r="F13" s="31"/>
      <c r="G13" s="32"/>
      <c r="H13" s="32"/>
      <c r="I13" s="32"/>
    </row>
    <row r="14" spans="2:9" s="30" customFormat="1" ht="30" customHeight="1" x14ac:dyDescent="0.25">
      <c r="B14" s="282" t="s">
        <v>45</v>
      </c>
      <c r="C14" s="282"/>
      <c r="D14" s="282"/>
      <c r="E14" s="33" t="s">
        <v>46</v>
      </c>
      <c r="F14" s="31"/>
      <c r="G14" s="32"/>
      <c r="H14" s="32"/>
      <c r="I14" s="32"/>
    </row>
    <row r="15" spans="2:9" s="30" customFormat="1" ht="30" customHeight="1" x14ac:dyDescent="0.25">
      <c r="B15" s="279" t="s">
        <v>66</v>
      </c>
      <c r="C15" s="280"/>
      <c r="D15" s="281"/>
      <c r="E15" s="33" t="s">
        <v>47</v>
      </c>
      <c r="F15" s="31"/>
      <c r="G15" s="32"/>
      <c r="H15" s="32"/>
      <c r="I15" s="32"/>
    </row>
    <row r="16" spans="2:9" s="30" customFormat="1" ht="30" customHeight="1" x14ac:dyDescent="0.25">
      <c r="B16" s="279" t="s">
        <v>56</v>
      </c>
      <c r="C16" s="280"/>
      <c r="D16" s="281"/>
      <c r="E16" s="29" t="s">
        <v>57</v>
      </c>
      <c r="F16" s="31"/>
      <c r="G16" s="32"/>
      <c r="H16" s="32"/>
      <c r="I16" s="32"/>
    </row>
    <row r="17" spans="2:9" s="30" customFormat="1" ht="30" customHeight="1" x14ac:dyDescent="0.25">
      <c r="B17" s="279" t="s">
        <v>54</v>
      </c>
      <c r="C17" s="280"/>
      <c r="D17" s="281"/>
      <c r="E17" s="29" t="s">
        <v>53</v>
      </c>
      <c r="F17" s="31"/>
      <c r="G17" s="32"/>
      <c r="H17" s="32"/>
      <c r="I17" s="32"/>
    </row>
    <row r="18" spans="2:9" s="30" customFormat="1" ht="30" customHeight="1" x14ac:dyDescent="0.25">
      <c r="B18" s="282" t="s">
        <v>50</v>
      </c>
      <c r="C18" s="282"/>
      <c r="D18" s="282"/>
      <c r="E18" s="33" t="s">
        <v>43</v>
      </c>
      <c r="F18" s="31"/>
      <c r="G18" s="32"/>
      <c r="H18" s="32"/>
      <c r="I18" s="32"/>
    </row>
    <row r="19" spans="2:9" s="30" customFormat="1" ht="30" customHeight="1" x14ac:dyDescent="0.25">
      <c r="B19" s="282" t="s">
        <v>45</v>
      </c>
      <c r="C19" s="282"/>
      <c r="D19" s="282"/>
      <c r="E19" s="33" t="s">
        <v>46</v>
      </c>
      <c r="F19" s="31"/>
      <c r="G19" s="32"/>
      <c r="H19" s="32"/>
      <c r="I19" s="32"/>
    </row>
    <row r="20" spans="2:9" s="30" customFormat="1" ht="30" customHeight="1" x14ac:dyDescent="0.25">
      <c r="B20" s="279" t="s">
        <v>66</v>
      </c>
      <c r="C20" s="280"/>
      <c r="D20" s="281"/>
      <c r="E20" s="33" t="s">
        <v>47</v>
      </c>
      <c r="F20" s="31"/>
      <c r="G20" s="32"/>
      <c r="H20" s="32"/>
      <c r="I20" s="32"/>
    </row>
  </sheetData>
  <mergeCells count="17">
    <mergeCell ref="B2:I2"/>
    <mergeCell ref="B11:D11"/>
    <mergeCell ref="B13:D13"/>
    <mergeCell ref="B4:I4"/>
    <mergeCell ref="B6:E6"/>
    <mergeCell ref="B7:E7"/>
    <mergeCell ref="B8:D8"/>
    <mergeCell ref="B15:D15"/>
    <mergeCell ref="B9:D9"/>
    <mergeCell ref="B10:D10"/>
    <mergeCell ref="B12:D12"/>
    <mergeCell ref="B14:D14"/>
    <mergeCell ref="B16:D16"/>
    <mergeCell ref="B17:D17"/>
    <mergeCell ref="B18:D18"/>
    <mergeCell ref="B20:D20"/>
    <mergeCell ref="B19:D19"/>
  </mergeCells>
  <pageMargins left="0.7" right="0.7" top="0.75" bottom="0.75" header="0.3" footer="0.3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List3</vt:lpstr>
      <vt:lpstr>Račun fin prema izvorima f</vt:lpstr>
      <vt:lpstr>Programska klasifikacija</vt:lpstr>
      <vt:lpstr>List2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Tajnistvo</cp:lastModifiedBy>
  <cp:lastPrinted>2026-03-27T10:11:38Z</cp:lastPrinted>
  <dcterms:created xsi:type="dcterms:W3CDTF">2022-08-12T12:51:27Z</dcterms:created>
  <dcterms:modified xsi:type="dcterms:W3CDTF">2026-03-27T10:11:51Z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