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stvo\AppData\Local\Microsoft\Windows\INetCache\Content.Outlook\0LMRX2XZ\"/>
    </mc:Choice>
  </mc:AlternateContent>
  <bookViews>
    <workbookView xWindow="0" yWindow="0" windowWidth="28800" windowHeight="11535" activeTab="14"/>
  </bookViews>
  <sheets>
    <sheet name="SAŽETAK" sheetId="1" r:id="rId1"/>
    <sheet name="List12" sheetId="22" r:id="rId2"/>
    <sheet name="List5" sheetId="15" r:id="rId3"/>
    <sheet name="List6" sheetId="16" r:id="rId4"/>
    <sheet name="List7" sheetId="17" r:id="rId5"/>
    <sheet name="List8" sheetId="18" r:id="rId6"/>
    <sheet name="List9" sheetId="19" r:id="rId7"/>
    <sheet name="List10" sheetId="20" r:id="rId8"/>
    <sheet name="List11" sheetId="21" r:id="rId9"/>
    <sheet name=" Račun prihoda i rashoda" sheetId="3" r:id="rId10"/>
    <sheet name="Rashodi prema izvorima finan" sheetId="5" r:id="rId11"/>
    <sheet name="Rashodi prema funkcijskoj k " sheetId="8" r:id="rId12"/>
    <sheet name="Račun financiranja" sheetId="6" r:id="rId13"/>
    <sheet name="List4" sheetId="14" r:id="rId14"/>
    <sheet name="Račun fin prema izvorima f" sheetId="10" r:id="rId15"/>
    <sheet name="List13" sheetId="23" r:id="rId16"/>
    <sheet name="List3" sheetId="13" r:id="rId17"/>
    <sheet name="List1" sheetId="11" r:id="rId18"/>
    <sheet name="POSEBNI DIO" sheetId="7" r:id="rId19"/>
    <sheet name="List2" sheetId="12" r:id="rId20"/>
  </sheets>
  <definedNames>
    <definedName name="_xlnm.Print_Area" localSheetId="9">' Račun prihoda i rashoda'!$A$1:$K$92</definedName>
    <definedName name="_xlnm.Print_Area" localSheetId="0">SAŽETAK!$B$1:$K$27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7" l="1"/>
  <c r="H9" i="7"/>
  <c r="G9" i="7"/>
  <c r="H18" i="7"/>
  <c r="G18" i="7"/>
  <c r="F18" i="7"/>
  <c r="F9" i="7"/>
  <c r="I34" i="7"/>
  <c r="H32" i="7"/>
  <c r="G32" i="7"/>
  <c r="F32" i="7"/>
  <c r="I30" i="7"/>
  <c r="H28" i="7"/>
  <c r="G28" i="7"/>
  <c r="F28" i="7"/>
  <c r="I26" i="7"/>
  <c r="H24" i="7"/>
  <c r="G24" i="7"/>
  <c r="F24" i="7"/>
  <c r="I22" i="7"/>
  <c r="H20" i="7"/>
  <c r="G20" i="7"/>
  <c r="F20" i="7"/>
  <c r="I20" i="7" l="1"/>
  <c r="I32" i="7"/>
  <c r="I28" i="7"/>
  <c r="I24" i="7"/>
  <c r="I18" i="7"/>
  <c r="F16" i="5"/>
  <c r="I17" i="5"/>
  <c r="H14" i="7"/>
  <c r="G14" i="7"/>
  <c r="F14" i="7"/>
  <c r="I17" i="7"/>
  <c r="F10" i="7"/>
  <c r="K16" i="1" l="1"/>
  <c r="J24" i="3"/>
  <c r="J18" i="3"/>
  <c r="K18" i="3"/>
  <c r="I45" i="5" l="1"/>
  <c r="I43" i="5"/>
  <c r="I39" i="5"/>
  <c r="I37" i="5"/>
  <c r="I31" i="5"/>
  <c r="I30" i="5"/>
  <c r="I25" i="5"/>
  <c r="I24" i="5"/>
  <c r="I15" i="5"/>
  <c r="I14" i="5"/>
  <c r="I11" i="5"/>
  <c r="I9" i="5"/>
  <c r="I8" i="5"/>
  <c r="H45" i="5"/>
  <c r="H43" i="5"/>
  <c r="H39" i="5"/>
  <c r="H31" i="5"/>
  <c r="H30" i="5"/>
  <c r="H27" i="5"/>
  <c r="H25" i="5"/>
  <c r="H24" i="5"/>
  <c r="H20" i="5"/>
  <c r="H17" i="5"/>
  <c r="H15" i="5"/>
  <c r="H14" i="5"/>
  <c r="H11" i="5"/>
  <c r="H9" i="5"/>
  <c r="H8" i="5"/>
  <c r="I19" i="7"/>
  <c r="I16" i="7"/>
  <c r="I15" i="7"/>
  <c r="I14" i="7"/>
  <c r="I13" i="7"/>
  <c r="I12" i="7"/>
  <c r="I11" i="7"/>
  <c r="I10" i="7"/>
  <c r="H21" i="10"/>
  <c r="H20" i="10"/>
  <c r="H19" i="10"/>
  <c r="H18" i="10"/>
  <c r="H17" i="10"/>
  <c r="G17" i="10"/>
  <c r="G21" i="10"/>
  <c r="G20" i="10"/>
  <c r="G19" i="10"/>
  <c r="G18" i="10"/>
  <c r="H14" i="10"/>
  <c r="H13" i="10"/>
  <c r="H12" i="10"/>
  <c r="H11" i="10"/>
  <c r="H10" i="10"/>
  <c r="H9" i="10"/>
  <c r="H8" i="10"/>
  <c r="G14" i="10"/>
  <c r="G13" i="10"/>
  <c r="G12" i="10"/>
  <c r="G11" i="10"/>
  <c r="G10" i="10"/>
  <c r="G9" i="10"/>
  <c r="G8" i="10"/>
  <c r="F17" i="10"/>
  <c r="E17" i="10"/>
  <c r="D17" i="10"/>
  <c r="C17" i="10"/>
  <c r="F6" i="10"/>
  <c r="H6" i="10" s="1"/>
  <c r="E6" i="10"/>
  <c r="D6" i="10"/>
  <c r="C6" i="10"/>
  <c r="G6" i="10" l="1"/>
  <c r="H8" i="8" l="1"/>
  <c r="H7" i="8"/>
  <c r="H6" i="8" s="1"/>
  <c r="G8" i="8"/>
  <c r="F6" i="8"/>
  <c r="C6" i="8"/>
  <c r="G7" i="8"/>
  <c r="G6" i="8" s="1"/>
  <c r="F7" i="8"/>
  <c r="E7" i="8"/>
  <c r="E6" i="8" s="1"/>
  <c r="D7" i="8"/>
  <c r="D6" i="8" s="1"/>
  <c r="C7" i="8"/>
  <c r="F29" i="5" l="1"/>
  <c r="F13" i="5"/>
  <c r="F19" i="5"/>
  <c r="G44" i="5"/>
  <c r="G32" i="5" l="1"/>
  <c r="G26" i="5"/>
  <c r="F26" i="5"/>
  <c r="E26" i="5"/>
  <c r="G41" i="5"/>
  <c r="G40" i="5" s="1"/>
  <c r="F41" i="5"/>
  <c r="E41" i="5"/>
  <c r="F44" i="5"/>
  <c r="I44" i="5" s="1"/>
  <c r="E44" i="5"/>
  <c r="G38" i="5"/>
  <c r="F38" i="5"/>
  <c r="E38" i="5"/>
  <c r="G35" i="5"/>
  <c r="F35" i="5"/>
  <c r="E35" i="5"/>
  <c r="D35" i="5"/>
  <c r="F34" i="5" l="1"/>
  <c r="I38" i="5"/>
  <c r="I35" i="5"/>
  <c r="E34" i="5"/>
  <c r="I41" i="5"/>
  <c r="F40" i="5"/>
  <c r="G34" i="5"/>
  <c r="E40" i="5"/>
  <c r="I34" i="5" l="1"/>
  <c r="I40" i="5"/>
  <c r="E32" i="5"/>
  <c r="F32" i="5"/>
  <c r="F28" i="5" s="1"/>
  <c r="G29" i="5"/>
  <c r="E29" i="5"/>
  <c r="G22" i="5"/>
  <c r="F22" i="5"/>
  <c r="F21" i="5" s="1"/>
  <c r="E22" i="5"/>
  <c r="E21" i="5" s="1"/>
  <c r="G19" i="5"/>
  <c r="F18" i="5"/>
  <c r="E19" i="5"/>
  <c r="E18" i="5" s="1"/>
  <c r="G16" i="5"/>
  <c r="E16" i="5"/>
  <c r="G13" i="5"/>
  <c r="E13" i="5"/>
  <c r="E12" i="5" s="1"/>
  <c r="F12" i="5"/>
  <c r="G7" i="5"/>
  <c r="F7" i="5"/>
  <c r="E7" i="5"/>
  <c r="G10" i="5"/>
  <c r="F10" i="5"/>
  <c r="E10" i="5"/>
  <c r="D26" i="5"/>
  <c r="H26" i="5" s="1"/>
  <c r="D32" i="5"/>
  <c r="D41" i="5"/>
  <c r="D44" i="5"/>
  <c r="H44" i="5" s="1"/>
  <c r="D38" i="5"/>
  <c r="H38" i="5" s="1"/>
  <c r="D29" i="5"/>
  <c r="D28" i="5" s="1"/>
  <c r="D22" i="5"/>
  <c r="D21" i="5" s="1"/>
  <c r="D19" i="5"/>
  <c r="D18" i="5" s="1"/>
  <c r="D16" i="5"/>
  <c r="D13" i="5"/>
  <c r="D12" i="5" s="1"/>
  <c r="D7" i="5"/>
  <c r="D10" i="5"/>
  <c r="D6" i="5" l="1"/>
  <c r="E6" i="5"/>
  <c r="G6" i="5"/>
  <c r="H10" i="5"/>
  <c r="I10" i="5"/>
  <c r="G18" i="5"/>
  <c r="H19" i="5"/>
  <c r="I19" i="5"/>
  <c r="I7" i="5"/>
  <c r="H7" i="5"/>
  <c r="H16" i="5"/>
  <c r="I16" i="5"/>
  <c r="G21" i="5"/>
  <c r="I22" i="5"/>
  <c r="H22" i="5"/>
  <c r="D40" i="5"/>
  <c r="H40" i="5" s="1"/>
  <c r="H41" i="5"/>
  <c r="G12" i="5"/>
  <c r="I13" i="5"/>
  <c r="H13" i="5"/>
  <c r="D34" i="5"/>
  <c r="H34" i="5" s="1"/>
  <c r="E28" i="5"/>
  <c r="E46" i="5" s="1"/>
  <c r="F6" i="5"/>
  <c r="F46" i="5" s="1"/>
  <c r="H29" i="5"/>
  <c r="I29" i="5"/>
  <c r="G28" i="5"/>
  <c r="K94" i="3"/>
  <c r="K92" i="3"/>
  <c r="K88" i="3"/>
  <c r="K84" i="3"/>
  <c r="K79" i="3"/>
  <c r="K78" i="3"/>
  <c r="K77" i="3"/>
  <c r="K76" i="3"/>
  <c r="K75" i="3"/>
  <c r="K74" i="3"/>
  <c r="K72" i="3"/>
  <c r="K70" i="3"/>
  <c r="K69" i="3"/>
  <c r="K68" i="3"/>
  <c r="K67" i="3"/>
  <c r="K66" i="3"/>
  <c r="K65" i="3"/>
  <c r="K64" i="3"/>
  <c r="K63" i="3"/>
  <c r="K62" i="3"/>
  <c r="K60" i="3"/>
  <c r="K59" i="3"/>
  <c r="K58" i="3"/>
  <c r="K57" i="3"/>
  <c r="K56" i="3"/>
  <c r="K54" i="3"/>
  <c r="K53" i="3"/>
  <c r="K52" i="3"/>
  <c r="J94" i="3"/>
  <c r="J90" i="3"/>
  <c r="J89" i="3"/>
  <c r="J88" i="3"/>
  <c r="J84" i="3"/>
  <c r="J79" i="3"/>
  <c r="J78" i="3"/>
  <c r="J77" i="3"/>
  <c r="J76" i="3"/>
  <c r="J75" i="3"/>
  <c r="J74" i="3"/>
  <c r="J72" i="3"/>
  <c r="J70" i="3"/>
  <c r="J69" i="3"/>
  <c r="J68" i="3"/>
  <c r="J67" i="3"/>
  <c r="J66" i="3"/>
  <c r="J65" i="3"/>
  <c r="J64" i="3"/>
  <c r="J63" i="3"/>
  <c r="J62" i="3"/>
  <c r="J59" i="3"/>
  <c r="J58" i="3"/>
  <c r="J57" i="3"/>
  <c r="J56" i="3"/>
  <c r="J54" i="3"/>
  <c r="J53" i="3"/>
  <c r="J52" i="3"/>
  <c r="J49" i="3"/>
  <c r="J47" i="3"/>
  <c r="J45" i="3"/>
  <c r="I48" i="3"/>
  <c r="K49" i="3"/>
  <c r="K47" i="3"/>
  <c r="K45" i="3"/>
  <c r="H48" i="3"/>
  <c r="G48" i="3"/>
  <c r="I55" i="3"/>
  <c r="H55" i="3"/>
  <c r="G55" i="3"/>
  <c r="F55" i="3"/>
  <c r="J55" i="3" l="1"/>
  <c r="K55" i="3"/>
  <c r="K48" i="3"/>
  <c r="I12" i="5"/>
  <c r="H12" i="5"/>
  <c r="I21" i="5"/>
  <c r="H21" i="5"/>
  <c r="I18" i="5"/>
  <c r="H18" i="5"/>
  <c r="D46" i="5"/>
  <c r="G46" i="5"/>
  <c r="H28" i="5"/>
  <c r="I28" i="5"/>
  <c r="H6" i="5"/>
  <c r="I6" i="5"/>
  <c r="I93" i="3"/>
  <c r="H93" i="3"/>
  <c r="G93" i="3"/>
  <c r="I87" i="3"/>
  <c r="H87" i="3"/>
  <c r="G87" i="3"/>
  <c r="F91" i="3"/>
  <c r="G91" i="3"/>
  <c r="H91" i="3"/>
  <c r="I91" i="3"/>
  <c r="F87" i="3"/>
  <c r="I83" i="3"/>
  <c r="H83" i="3"/>
  <c r="G83" i="3"/>
  <c r="F83" i="3"/>
  <c r="I81" i="3"/>
  <c r="H81" i="3"/>
  <c r="G81" i="3"/>
  <c r="F81" i="3"/>
  <c r="I73" i="3"/>
  <c r="H73" i="3"/>
  <c r="G73" i="3"/>
  <c r="F73" i="3"/>
  <c r="I71" i="3"/>
  <c r="H71" i="3"/>
  <c r="G71" i="3"/>
  <c r="F71" i="3"/>
  <c r="I61" i="3"/>
  <c r="H61" i="3"/>
  <c r="G61" i="3"/>
  <c r="F61" i="3"/>
  <c r="I51" i="3"/>
  <c r="H51" i="3"/>
  <c r="G51" i="3"/>
  <c r="F51" i="3"/>
  <c r="F48" i="3"/>
  <c r="J48" i="3" s="1"/>
  <c r="I46" i="3"/>
  <c r="H46" i="3"/>
  <c r="G46" i="3"/>
  <c r="F46" i="3"/>
  <c r="I44" i="3"/>
  <c r="H44" i="3"/>
  <c r="G44" i="3"/>
  <c r="I28" i="3"/>
  <c r="I27" i="3" s="1"/>
  <c r="H28" i="3"/>
  <c r="H27" i="3" s="1"/>
  <c r="G28" i="3"/>
  <c r="G27" i="3" s="1"/>
  <c r="F28" i="3"/>
  <c r="F27" i="3" s="1"/>
  <c r="F44" i="3"/>
  <c r="J27" i="3" l="1"/>
  <c r="F80" i="3"/>
  <c r="J46" i="3"/>
  <c r="K28" i="3"/>
  <c r="K51" i="3"/>
  <c r="J51" i="3"/>
  <c r="J73" i="3"/>
  <c r="K73" i="3"/>
  <c r="K44" i="3"/>
  <c r="J44" i="3"/>
  <c r="I43" i="3"/>
  <c r="J43" i="3" s="1"/>
  <c r="G86" i="3"/>
  <c r="G85" i="3" s="1"/>
  <c r="J71" i="3"/>
  <c r="K71" i="3"/>
  <c r="J83" i="3"/>
  <c r="K83" i="3"/>
  <c r="J93" i="3"/>
  <c r="K93" i="3"/>
  <c r="J61" i="3"/>
  <c r="K61" i="3"/>
  <c r="I80" i="3"/>
  <c r="F86" i="3"/>
  <c r="F85" i="3" s="1"/>
  <c r="J28" i="3"/>
  <c r="K91" i="3"/>
  <c r="J87" i="3"/>
  <c r="K87" i="3"/>
  <c r="I46" i="5"/>
  <c r="H46" i="5"/>
  <c r="I50" i="3"/>
  <c r="I86" i="3"/>
  <c r="F50" i="3"/>
  <c r="F42" i="3" s="1"/>
  <c r="F41" i="3" s="1"/>
  <c r="H86" i="3"/>
  <c r="H85" i="3" s="1"/>
  <c r="K46" i="3"/>
  <c r="F43" i="3"/>
  <c r="H80" i="3"/>
  <c r="G80" i="3"/>
  <c r="H50" i="3"/>
  <c r="H43" i="3"/>
  <c r="G50" i="3"/>
  <c r="G43" i="3"/>
  <c r="K43" i="3" l="1"/>
  <c r="J50" i="3"/>
  <c r="K50" i="3"/>
  <c r="J80" i="3"/>
  <c r="K80" i="3"/>
  <c r="I85" i="3"/>
  <c r="J86" i="3"/>
  <c r="K86" i="3"/>
  <c r="I42" i="3"/>
  <c r="H42" i="3"/>
  <c r="H41" i="3" s="1"/>
  <c r="G42" i="3"/>
  <c r="G41" i="3" s="1"/>
  <c r="I41" i="3" l="1"/>
  <c r="J85" i="3"/>
  <c r="K85" i="3"/>
  <c r="J42" i="3"/>
  <c r="K42" i="3"/>
  <c r="J41" i="3"/>
  <c r="K41" i="3"/>
  <c r="K33" i="3" l="1"/>
  <c r="K29" i="3"/>
  <c r="J33" i="3"/>
  <c r="J30" i="3"/>
  <c r="J29" i="3"/>
  <c r="J26" i="3"/>
  <c r="K21" i="3"/>
  <c r="J21" i="3"/>
  <c r="K30" i="3"/>
  <c r="K26" i="3"/>
  <c r="K24" i="3"/>
  <c r="K16" i="3"/>
  <c r="K15" i="3"/>
  <c r="K13" i="3"/>
  <c r="J16" i="3"/>
  <c r="J15" i="3"/>
  <c r="I32" i="3" l="1"/>
  <c r="H32" i="3"/>
  <c r="G32" i="3"/>
  <c r="F32" i="3"/>
  <c r="I12" i="3"/>
  <c r="H12" i="3"/>
  <c r="G12" i="3"/>
  <c r="F12" i="3"/>
  <c r="I25" i="3"/>
  <c r="H25" i="3"/>
  <c r="G25" i="3"/>
  <c r="I20" i="3"/>
  <c r="I19" i="3" s="1"/>
  <c r="H20" i="3"/>
  <c r="H19" i="3" s="1"/>
  <c r="G20" i="3"/>
  <c r="G19" i="3" s="1"/>
  <c r="F20" i="3"/>
  <c r="F19" i="3" s="1"/>
  <c r="F25" i="3"/>
  <c r="I23" i="3"/>
  <c r="H23" i="3"/>
  <c r="G23" i="3"/>
  <c r="I17" i="3"/>
  <c r="H17" i="3"/>
  <c r="G17" i="3"/>
  <c r="I14" i="3"/>
  <c r="H14" i="3"/>
  <c r="G14" i="3"/>
  <c r="F17" i="3"/>
  <c r="F23" i="3"/>
  <c r="F14" i="3"/>
  <c r="J17" i="3" l="1"/>
  <c r="F22" i="3"/>
  <c r="J19" i="3"/>
  <c r="K19" i="3"/>
  <c r="J14" i="3"/>
  <c r="K14" i="3"/>
  <c r="J23" i="3"/>
  <c r="K23" i="3"/>
  <c r="K32" i="3"/>
  <c r="J32" i="3"/>
  <c r="I11" i="3"/>
  <c r="J11" i="3" s="1"/>
  <c r="K12" i="3"/>
  <c r="I22" i="3"/>
  <c r="G22" i="3"/>
  <c r="J25" i="3"/>
  <c r="K25" i="3"/>
  <c r="K27" i="3"/>
  <c r="K17" i="3"/>
  <c r="J20" i="3"/>
  <c r="K20" i="3"/>
  <c r="F11" i="3"/>
  <c r="H22" i="3"/>
  <c r="H11" i="3"/>
  <c r="G11" i="3"/>
  <c r="G10" i="3" l="1"/>
  <c r="K11" i="3"/>
  <c r="H10" i="3"/>
  <c r="I10" i="3"/>
  <c r="F9" i="3"/>
  <c r="F10" i="3"/>
  <c r="H9" i="3"/>
  <c r="G9" i="3"/>
  <c r="J22" i="3"/>
  <c r="K22" i="3"/>
  <c r="L24" i="1"/>
  <c r="L12" i="1"/>
  <c r="K24" i="1"/>
  <c r="K12" i="1"/>
  <c r="L15" i="1"/>
  <c r="K15" i="1"/>
  <c r="J16" i="1"/>
  <c r="H16" i="1"/>
  <c r="L14" i="1"/>
  <c r="L13" i="1"/>
  <c r="K14" i="1"/>
  <c r="K13" i="1"/>
  <c r="I15" i="1"/>
  <c r="I16" i="1" s="1"/>
  <c r="H15" i="1"/>
  <c r="J15" i="1"/>
  <c r="G16" i="1"/>
  <c r="G15" i="1"/>
  <c r="K10" i="3" l="1"/>
  <c r="J10" i="3"/>
  <c r="L16" i="1"/>
  <c r="J12" i="1" l="1"/>
  <c r="I12" i="1"/>
  <c r="H12" i="1"/>
  <c r="G12" i="1"/>
  <c r="L10" i="1"/>
  <c r="K10" i="1"/>
  <c r="I9" i="3"/>
  <c r="K9" i="3" l="1"/>
  <c r="J9" i="3"/>
  <c r="I20" i="5"/>
</calcChain>
</file>

<file path=xl/sharedStrings.xml><?xml version="1.0" encoding="utf-8"?>
<sst xmlns="http://schemas.openxmlformats.org/spreadsheetml/2006/main" count="321" uniqueCount="188">
  <si>
    <t>PRIHODI UKUPNO</t>
  </si>
  <si>
    <t>RASHODI UKUPNO</t>
  </si>
  <si>
    <t>RAZLIKA - VIŠAK / MANJAK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</si>
  <si>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</si>
  <si>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</si>
  <si>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</si>
  <si>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</si>
  <si>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</si>
  <si>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</si>
  <si>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</si>
  <si>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</si>
  <si>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</si>
  <si>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</si>
  <si>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</si>
  <si>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</si>
  <si>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</si>
  <si>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</si>
  <si>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</si>
  <si>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</si>
  <si>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….</t>
  </si>
  <si>
    <t>IZVRŠENJE FINANCIJSKOG PLANA PRORAČUNSKOG KORISNIKA DRŽAVNOG PRORAČUNA
ZA PRVO POLUGODIŠTE 2023. GODINE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</si>
  <si>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</si>
  <si>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</si>
  <si>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</si>
  <si>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</si>
  <si>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</si>
  <si>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</si>
  <si>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</si>
  <si>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</si>
  <si>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</si>
  <si>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</si>
  <si>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</si>
  <si>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</si>
  <si>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</si>
  <si>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</si>
  <si>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</si>
  <si>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</si>
  <si>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</si>
  <si>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</si>
  <si>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</si>
  <si>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</si>
  <si>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</si>
  <si>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</si>
  <si>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</si>
  <si>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</si>
  <si>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</si>
  <si>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</si>
  <si>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</si>
  <si>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</si>
  <si>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</si>
  <si>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</si>
  <si>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</si>
  <si>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</si>
  <si>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</si>
  <si>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</si>
  <si>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</si>
  <si>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</si>
  <si>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</si>
  <si>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</si>
  <si>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</si>
  <si>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</si>
  <si>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</si>
  <si>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</si>
  <si>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IZVRŠENJE 
1.-6.2022. </t>
  </si>
  <si>
    <t xml:space="preserve"> IZVRŠENJE 
1.-6.2023.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</si>
  <si>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</si>
  <si>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</si>
  <si>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</si>
  <si>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</si>
  <si>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</si>
  <si>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</si>
  <si>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</si>
  <si>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</si>
  <si>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</si>
  <si>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Pomoći proračunskim korinicima iz proračuna koji im nije nadležan</t>
  </si>
  <si>
    <t>Tekuće pomoći proračuunskim korisnicima iz proračuna koji im nije nadležan</t>
  </si>
  <si>
    <t>Kapitalne pomoći proračunskim korisnicima koji im nije nadležan</t>
  </si>
  <si>
    <t>Prihodi po posebnim propisima</t>
  </si>
  <si>
    <t>Ostali nespomenuti prihodi /sufinancijraje…)</t>
  </si>
  <si>
    <t>prihodi od pruženih usluga (najam)</t>
  </si>
  <si>
    <t>Donacije od pravnih i fizčkih osoba</t>
  </si>
  <si>
    <t>Kapitalne donacije</t>
  </si>
  <si>
    <t>Prihodi iz nadležnog proračuna</t>
  </si>
  <si>
    <t>Prihodi iz nadležnog proračuna za financiranje redovne djelatnosti</t>
  </si>
  <si>
    <t>Prihodi iz nadležnog proračuna za financiranje rashoda za nabavu nefinancijske imovine</t>
  </si>
  <si>
    <t>Tekuće pomoći temeljem prijenosa sredstava EU</t>
  </si>
  <si>
    <t>Rezultat poslovanja</t>
  </si>
  <si>
    <t>Preneseni višak poslovanja</t>
  </si>
  <si>
    <t>Vlastiti izvori</t>
  </si>
  <si>
    <t>Ostali rashodi za zaposlene</t>
  </si>
  <si>
    <t>Peihodi iz nadležnog proračuna</t>
  </si>
  <si>
    <t>PRIHODI POSLOVANJA</t>
  </si>
  <si>
    <t>Doprinosi na plaću</t>
  </si>
  <si>
    <t>Doprinos za zdravstveno osiguranje</t>
  </si>
  <si>
    <t>Naknada za oprijevoz na posao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</si>
  <si>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</si>
  <si>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</si>
  <si>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</si>
  <si>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</si>
  <si>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invest.održavanje</t>
  </si>
  <si>
    <t>Sitan inventar i auto gume</t>
  </si>
  <si>
    <t>Rahodi za usluge</t>
  </si>
  <si>
    <t>Usuge tefona, pošte i prijevoza</t>
  </si>
  <si>
    <t>Usluge tekućeg i investicijskog održavanja</t>
  </si>
  <si>
    <t>Usluge promidžbe i indormiranja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</si>
  <si>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</si>
  <si>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</si>
  <si>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</si>
  <si>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</si>
  <si>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</si>
  <si>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</si>
  <si>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osobama izvan radnog odnos</t>
  </si>
  <si>
    <t>Ostali nespomenuti rashodi poslovanja</t>
  </si>
  <si>
    <t>Naknada za rad predstav,tijelai izvršnih tijela</t>
  </si>
  <si>
    <t>Premije osiguranja</t>
  </si>
  <si>
    <t>Reprezentacija</t>
  </si>
  <si>
    <t>Članarine i norme</t>
  </si>
  <si>
    <t>Pristojbe i naknade</t>
  </si>
  <si>
    <t>Financijski rashoi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</si>
  <si>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</si>
  <si>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</si>
  <si>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</si>
  <si>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</si>
  <si>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</si>
  <si>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</si>
  <si>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</si>
  <si>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</si>
  <si>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Prijevozna sredstva</t>
  </si>
  <si>
    <t>Prijevozna sredstva u cestovnom prometu</t>
  </si>
  <si>
    <t>Knjige, umjetnička djela i ostale izlož. Vrijednosti</t>
  </si>
  <si>
    <t>A1038-01</t>
  </si>
  <si>
    <t>A1038-02</t>
  </si>
  <si>
    <t>A1038-03</t>
  </si>
  <si>
    <t>Službena i radna odjeća</t>
  </si>
  <si>
    <t>NAZIV</t>
  </si>
  <si>
    <t xml:space="preserve">Izvor financiranja </t>
  </si>
  <si>
    <t>Rrashodi za zaposlene</t>
  </si>
  <si>
    <t>Rashodi za nabavu proizvene dugotrajne imovine</t>
  </si>
  <si>
    <r>
      <rPr>
        <b/>
        <i/>
        <sz val="10"/>
        <color rgb="FFC00000"/>
        <rFont val="Arial"/>
        <family val="2"/>
        <charset val="238"/>
      </rPr>
      <t xml:space="preserve">57 </t>
    </r>
    <r>
      <rPr>
        <b/>
        <i/>
        <sz val="10"/>
        <rFont val="Arial"/>
        <family val="2"/>
        <charset val="238"/>
      </rPr>
      <t xml:space="preserve">    MINISTARTVO KULTURE I MEDIJA RH I ZADARSKA ŽUPANIJA</t>
    </r>
  </si>
  <si>
    <r>
      <rPr>
        <b/>
        <i/>
        <sz val="10"/>
        <color rgb="FFC00000"/>
        <rFont val="Arial"/>
        <family val="2"/>
        <charset val="238"/>
      </rPr>
      <t xml:space="preserve">11   </t>
    </r>
    <r>
      <rPr>
        <b/>
        <i/>
        <sz val="10"/>
        <color indexed="8"/>
        <rFont val="Arial"/>
        <family val="2"/>
        <charset val="238"/>
      </rPr>
      <t xml:space="preserve">   GRAD ZADAR </t>
    </r>
  </si>
  <si>
    <r>
      <rPr>
        <b/>
        <i/>
        <sz val="10"/>
        <color rgb="FFC00000"/>
        <rFont val="Arial"/>
        <family val="2"/>
        <charset val="238"/>
      </rPr>
      <t xml:space="preserve">41      </t>
    </r>
    <r>
      <rPr>
        <b/>
        <i/>
        <sz val="10"/>
        <rFont val="Arial"/>
        <family val="2"/>
        <charset val="238"/>
      </rPr>
      <t>PRIHODI ZA POSEBNE NAMJENE</t>
    </r>
  </si>
  <si>
    <t>Rashodi za zaposlne</t>
  </si>
  <si>
    <t>Financijski rashodi</t>
  </si>
  <si>
    <r>
      <rPr>
        <b/>
        <i/>
        <sz val="10"/>
        <color rgb="FFC00000"/>
        <rFont val="Arial"/>
        <family val="2"/>
        <charset val="238"/>
      </rPr>
      <t xml:space="preserve">54   </t>
    </r>
    <r>
      <rPr>
        <b/>
        <i/>
        <sz val="10"/>
        <rFont val="Arial"/>
        <family val="2"/>
        <charset val="238"/>
      </rPr>
      <t>TEKUĆE POMOĆI IZ DRAŽAVNOG PRORAČUNA- SREDSTVA EU</t>
    </r>
  </si>
  <si>
    <r>
      <t xml:space="preserve">61  </t>
    </r>
    <r>
      <rPr>
        <b/>
        <i/>
        <sz val="10"/>
        <rFont val="Arial"/>
        <family val="2"/>
        <charset val="238"/>
      </rPr>
      <t>TEKUĆE DOONACIJE</t>
    </r>
  </si>
  <si>
    <t>UKUPNI RASHODI</t>
  </si>
  <si>
    <r>
      <rPr>
        <b/>
        <sz val="10"/>
        <color rgb="FFC00000"/>
        <rFont val="Arial"/>
        <family val="2"/>
        <charset val="238"/>
      </rPr>
      <t xml:space="preserve">31 </t>
    </r>
    <r>
      <rPr>
        <b/>
        <sz val="10"/>
        <rFont val="Arial"/>
        <family val="2"/>
        <charset val="238"/>
      </rPr>
      <t xml:space="preserve">   VLASTITI PRIHODI</t>
    </r>
  </si>
  <si>
    <r>
      <rPr>
        <b/>
        <i/>
        <sz val="10"/>
        <color rgb="FFC00000"/>
        <rFont val="Arial"/>
        <family val="2"/>
        <charset val="238"/>
      </rPr>
      <t xml:space="preserve">922   </t>
    </r>
    <r>
      <rPr>
        <b/>
        <i/>
        <sz val="10"/>
        <rFont val="Arial"/>
        <family val="2"/>
        <charset val="238"/>
      </rPr>
      <t xml:space="preserve"> VIŠAK POSLOVANJA</t>
    </r>
  </si>
  <si>
    <t>08 Rekreacija, kultura i religija</t>
  </si>
  <si>
    <t>082 Služba kulture</t>
  </si>
  <si>
    <t>GRADSKA KNJIŽNICA</t>
  </si>
  <si>
    <t>PRORAČUN GRADA ZADRA</t>
  </si>
  <si>
    <t>31 - Vlastiti prihodi</t>
  </si>
  <si>
    <t>57 - Ministarstvo kulture i medija i Zadarska županija</t>
  </si>
  <si>
    <t>11 - Grad Zadar</t>
  </si>
  <si>
    <t xml:space="preserve">  41   - Prihodi za posebne namjene</t>
  </si>
  <si>
    <t>54 - Tekuće pomopći iz državnog proračua (sredstva EU)</t>
  </si>
  <si>
    <t xml:space="preserve">  61 - Tekuće donacije</t>
  </si>
  <si>
    <t>92 - Višak poslovanja</t>
  </si>
  <si>
    <t>31- Rashodi za zaposlene</t>
  </si>
  <si>
    <t>32- Materijalni rashodi</t>
  </si>
  <si>
    <t>34 - Financijski rashodi</t>
  </si>
  <si>
    <t xml:space="preserve">42 - Rashodi za nabavu proizvedene dugotrajne imovine </t>
  </si>
  <si>
    <t>Pomoći temeljem prijensa sredstava EU</t>
  </si>
  <si>
    <t>ŠIFRA</t>
  </si>
  <si>
    <t xml:space="preserve">PROGRAM 1038    </t>
  </si>
  <si>
    <t>Izvor financiranja 11</t>
  </si>
  <si>
    <t>Knjige i oprema</t>
  </si>
  <si>
    <t>Izvor financiranja 57</t>
  </si>
  <si>
    <t>MINISTARSTVO KULTURE I MEDIJA RH</t>
  </si>
  <si>
    <t>Izvor financiranja 31</t>
  </si>
  <si>
    <t>VLASTITI PRIHODI</t>
  </si>
  <si>
    <t>Aktivnost  A1038-01                  31</t>
  </si>
  <si>
    <t>Aktivnost A1038-02                  32</t>
  </si>
  <si>
    <t>Aktivnost A1038-03                  42</t>
  </si>
  <si>
    <t>Aktivnost A1038-02                   32</t>
  </si>
  <si>
    <t>Aktivnost A1038-03                   42</t>
  </si>
  <si>
    <t>Aktivnost  A1038-01                 31</t>
  </si>
  <si>
    <t>Izvor financiranja 41</t>
  </si>
  <si>
    <t>PRIHDI ZA POSEBNE NAMJENE</t>
  </si>
  <si>
    <t>Izvor financiranja 54</t>
  </si>
  <si>
    <t>TEKUĆE POMOĆI IZ DRŽAVNOG PRORAČUNA /SREDSTVA EU/</t>
  </si>
  <si>
    <t>Izvor financiranja 61</t>
  </si>
  <si>
    <t>DONACIJE</t>
  </si>
  <si>
    <t>Izvor financiranja 92</t>
  </si>
  <si>
    <t>VPRENESENI VIŠAK SREDSTAVA</t>
  </si>
  <si>
    <t xml:space="preserve">OSTVARENJE/ IZVRŠENJE 
1.-12.2022. </t>
  </si>
  <si>
    <t xml:space="preserve">OSTVARENJE/ IZVRŠENJE 
1.-12.2023.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</si>
</sst>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00"/>
    <numFmt numFmtId="165" formatCode="#,##0.0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0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3" xfId="0" applyBorder="1"/>
    <xf numFmtId="0" fontId="11" fillId="0" borderId="0" xfId="0" applyFont="1" applyAlignment="1">
      <alignment vertical="top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0" borderId="3" xfId="0" quotePrefix="1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3" fillId="0" borderId="3" xfId="0" applyNumberFormat="1" applyFont="1" applyFill="1" applyBorder="1" applyAlignment="1">
      <alignment horizontal="right"/>
    </xf>
    <xf numFmtId="0" fontId="17" fillId="0" borderId="3" xfId="0" quotePrefix="1" applyNumberFormat="1" applyFont="1" applyFill="1" applyBorder="1" applyAlignment="1" applyProtection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/>
    </xf>
    <xf numFmtId="0" fontId="15" fillId="5" borderId="3" xfId="0" quotePrefix="1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5" borderId="3" xfId="0" quotePrefix="1" applyFont="1" applyFill="1" applyBorder="1" applyAlignment="1">
      <alignment horizontal="left" vertical="center" wrapText="1"/>
    </xf>
    <xf numFmtId="4" fontId="18" fillId="0" borderId="3" xfId="0" applyNumberFormat="1" applyFont="1" applyBorder="1"/>
    <xf numFmtId="2" fontId="18" fillId="0" borderId="3" xfId="0" applyNumberFormat="1" applyFont="1" applyFill="1" applyBorder="1"/>
    <xf numFmtId="0" fontId="8" fillId="6" borderId="3" xfId="0" quotePrefix="1" applyFont="1" applyFill="1" applyBorder="1" applyAlignment="1">
      <alignment horizontal="left" vertical="center"/>
    </xf>
    <xf numFmtId="0" fontId="8" fillId="6" borderId="3" xfId="0" quotePrefix="1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2" fontId="8" fillId="5" borderId="3" xfId="0" applyNumberFormat="1" applyFont="1" applyFill="1" applyBorder="1"/>
    <xf numFmtId="2" fontId="18" fillId="0" borderId="0" xfId="0" applyNumberFormat="1" applyFont="1" applyFill="1" applyBorder="1"/>
    <xf numFmtId="0" fontId="18" fillId="0" borderId="3" xfId="0" applyFont="1" applyBorder="1"/>
    <xf numFmtId="2" fontId="19" fillId="5" borderId="3" xfId="0" applyNumberFormat="1" applyFont="1" applyFill="1" applyBorder="1"/>
    <xf numFmtId="4" fontId="19" fillId="0" borderId="3" xfId="0" applyNumberFormat="1" applyFont="1" applyBorder="1"/>
    <xf numFmtId="0" fontId="19" fillId="0" borderId="3" xfId="0" applyFont="1" applyBorder="1"/>
    <xf numFmtId="0" fontId="19" fillId="0" borderId="0" xfId="0" applyFont="1" applyAlignment="1">
      <alignment vertical="top" wrapText="1"/>
    </xf>
    <xf numFmtId="4" fontId="8" fillId="5" borderId="3" xfId="0" applyNumberFormat="1" applyFont="1" applyFill="1" applyBorder="1" applyAlignment="1" applyProtection="1">
      <alignment vertical="center" wrapText="1"/>
    </xf>
    <xf numFmtId="0" fontId="6" fillId="6" borderId="3" xfId="0" applyFont="1" applyFill="1" applyBorder="1"/>
    <xf numFmtId="4" fontId="18" fillId="6" borderId="3" xfId="0" applyNumberFormat="1" applyFont="1" applyFill="1" applyBorder="1"/>
    <xf numFmtId="0" fontId="6" fillId="6" borderId="0" xfId="0" applyFont="1" applyFill="1" applyBorder="1"/>
    <xf numFmtId="0" fontId="6" fillId="0" borderId="0" xfId="0" applyFont="1" applyFill="1" applyBorder="1"/>
    <xf numFmtId="4" fontId="18" fillId="0" borderId="0" xfId="0" applyNumberFormat="1" applyFont="1" applyFill="1" applyBorder="1"/>
    <xf numFmtId="0" fontId="18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2" fontId="19" fillId="6" borderId="3" xfId="0" applyNumberFormat="1" applyFont="1" applyFill="1" applyBorder="1"/>
    <xf numFmtId="2" fontId="18" fillId="6" borderId="3" xfId="0" applyNumberFormat="1" applyFont="1" applyFill="1" applyBorder="1"/>
    <xf numFmtId="0" fontId="5" fillId="3" borderId="3" xfId="0" applyNumberFormat="1" applyFont="1" applyFill="1" applyBorder="1" applyAlignment="1" applyProtection="1">
      <alignment horizontal="center" vertical="center" wrapText="1"/>
    </xf>
    <xf numFmtId="4" fontId="18" fillId="0" borderId="3" xfId="0" applyNumberFormat="1" applyFont="1" applyFill="1" applyBorder="1"/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2" fontId="18" fillId="5" borderId="3" xfId="0" applyNumberFormat="1" applyFont="1" applyFill="1" applyBorder="1"/>
    <xf numFmtId="4" fontId="18" fillId="6" borderId="0" xfId="0" applyNumberFormat="1" applyFont="1" applyFill="1" applyBorder="1"/>
    <xf numFmtId="2" fontId="18" fillId="6" borderId="0" xfId="0" applyNumberFormat="1" applyFont="1" applyFill="1" applyBorder="1"/>
    <xf numFmtId="0" fontId="6" fillId="7" borderId="3" xfId="0" quotePrefix="1" applyFont="1" applyFill="1" applyBorder="1" applyAlignment="1">
      <alignment horizontal="left" vertical="center"/>
    </xf>
    <xf numFmtId="0" fontId="6" fillId="8" borderId="3" xfId="0" quotePrefix="1" applyFont="1" applyFill="1" applyBorder="1" applyAlignment="1">
      <alignment horizontal="left" vertical="center"/>
    </xf>
    <xf numFmtId="4" fontId="3" fillId="8" borderId="3" xfId="0" applyNumberFormat="1" applyFont="1" applyFill="1" applyBorder="1" applyAlignment="1">
      <alignment horizontal="right"/>
    </xf>
    <xf numFmtId="0" fontId="18" fillId="8" borderId="3" xfId="0" applyFont="1" applyFill="1" applyBorder="1"/>
    <xf numFmtId="0" fontId="6" fillId="0" borderId="3" xfId="0" quotePrefix="1" applyFont="1" applyFill="1" applyBorder="1" applyAlignment="1">
      <alignment horizontal="left" vertical="center"/>
    </xf>
    <xf numFmtId="0" fontId="18" fillId="0" borderId="3" xfId="0" applyFont="1" applyFill="1" applyBorder="1"/>
    <xf numFmtId="0" fontId="8" fillId="7" borderId="3" xfId="0" quotePrefix="1" applyFont="1" applyFill="1" applyBorder="1" applyAlignment="1">
      <alignment horizontal="left" vertical="center"/>
    </xf>
    <xf numFmtId="0" fontId="7" fillId="0" borderId="3" xfId="0" quotePrefix="1" applyFont="1" applyFill="1" applyBorder="1" applyAlignment="1">
      <alignment horizontal="left" vertical="center"/>
    </xf>
    <xf numFmtId="0" fontId="6" fillId="0" borderId="3" xfId="0" quotePrefix="1" applyFont="1" applyFill="1" applyBorder="1" applyAlignment="1">
      <alignment horizontal="left" vertical="center" wrapText="1"/>
    </xf>
    <xf numFmtId="0" fontId="8" fillId="8" borderId="3" xfId="0" quotePrefix="1" applyFont="1" applyFill="1" applyBorder="1" applyAlignment="1">
      <alignment horizontal="left" vertical="center"/>
    </xf>
    <xf numFmtId="2" fontId="18" fillId="8" borderId="3" xfId="0" applyNumberFormat="1" applyFont="1" applyFill="1" applyBorder="1"/>
    <xf numFmtId="0" fontId="7" fillId="8" borderId="3" xfId="0" quotePrefix="1" applyFont="1" applyFill="1" applyBorder="1" applyAlignment="1">
      <alignment horizontal="left" vertical="center"/>
    </xf>
    <xf numFmtId="0" fontId="6" fillId="8" borderId="3" xfId="0" quotePrefix="1" applyFont="1" applyFill="1" applyBorder="1" applyAlignment="1">
      <alignment horizontal="left" vertical="center" wrapText="1"/>
    </xf>
    <xf numFmtId="0" fontId="6" fillId="8" borderId="3" xfId="0" applyNumberFormat="1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 applyProtection="1">
      <alignment vertical="center" wrapText="1"/>
    </xf>
    <xf numFmtId="2" fontId="6" fillId="5" borderId="3" xfId="0" applyNumberFormat="1" applyFont="1" applyFill="1" applyBorder="1"/>
    <xf numFmtId="4" fontId="18" fillId="8" borderId="3" xfId="0" applyNumberFormat="1" applyFont="1" applyFill="1" applyBorder="1"/>
    <xf numFmtId="0" fontId="8" fillId="9" borderId="3" xfId="0" applyNumberFormat="1" applyFont="1" applyFill="1" applyBorder="1" applyAlignment="1" applyProtection="1">
      <alignment horizontal="left" vertical="center" wrapText="1"/>
    </xf>
    <xf numFmtId="4" fontId="5" fillId="9" borderId="3" xfId="0" applyNumberFormat="1" applyFont="1" applyFill="1" applyBorder="1" applyAlignment="1">
      <alignment horizontal="right"/>
    </xf>
    <xf numFmtId="0" fontId="8" fillId="5" borderId="3" xfId="0" applyNumberFormat="1" applyFont="1" applyFill="1" applyBorder="1" applyAlignment="1" applyProtection="1">
      <alignment vertical="center" wrapText="1"/>
    </xf>
    <xf numFmtId="0" fontId="6" fillId="8" borderId="3" xfId="0" applyNumberFormat="1" applyFont="1" applyFill="1" applyBorder="1" applyAlignment="1" applyProtection="1">
      <alignment vertical="center" wrapText="1"/>
    </xf>
    <xf numFmtId="0" fontId="8" fillId="9" borderId="3" xfId="0" applyFont="1" applyFill="1" applyBorder="1" applyAlignment="1">
      <alignment horizontal="left" vertical="center"/>
    </xf>
    <xf numFmtId="0" fontId="8" fillId="9" borderId="3" xfId="0" applyNumberFormat="1" applyFont="1" applyFill="1" applyBorder="1" applyAlignment="1" applyProtection="1">
      <alignment horizontal="left" vertical="center"/>
    </xf>
    <xf numFmtId="0" fontId="8" fillId="9" borderId="3" xfId="0" applyNumberFormat="1" applyFont="1" applyFill="1" applyBorder="1" applyAlignment="1" applyProtection="1">
      <alignment vertical="center" wrapText="1"/>
    </xf>
    <xf numFmtId="0" fontId="8" fillId="10" borderId="5" xfId="0" applyNumberFormat="1" applyFont="1" applyFill="1" applyBorder="1" applyAlignment="1" applyProtection="1">
      <alignment horizontal="left" vertical="center" wrapText="1"/>
    </xf>
    <xf numFmtId="4" fontId="5" fillId="10" borderId="5" xfId="0" applyNumberFormat="1" applyFont="1" applyFill="1" applyBorder="1" applyAlignment="1">
      <alignment horizontal="right"/>
    </xf>
    <xf numFmtId="2" fontId="19" fillId="10" borderId="5" xfId="0" applyNumberFormat="1" applyFont="1" applyFill="1" applyBorder="1"/>
    <xf numFmtId="0" fontId="8" fillId="10" borderId="3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18" fillId="0" borderId="0" xfId="0" applyFont="1" applyBorder="1"/>
    <xf numFmtId="4" fontId="8" fillId="10" borderId="3" xfId="0" applyNumberFormat="1" applyFont="1" applyFill="1" applyBorder="1" applyAlignment="1" applyProtection="1">
      <alignment horizontal="left" vertical="center" wrapText="1"/>
    </xf>
    <xf numFmtId="4" fontId="5" fillId="10" borderId="3" xfId="0" applyNumberFormat="1" applyFont="1" applyFill="1" applyBorder="1" applyAlignment="1">
      <alignment horizontal="right"/>
    </xf>
    <xf numFmtId="0" fontId="22" fillId="5" borderId="3" xfId="0" applyNumberFormat="1" applyFont="1" applyFill="1" applyBorder="1" applyAlignment="1" applyProtection="1">
      <alignment horizontal="left" vertical="center" wrapText="1"/>
    </xf>
    <xf numFmtId="0" fontId="22" fillId="5" borderId="3" xfId="0" quotePrefix="1" applyFont="1" applyFill="1" applyBorder="1" applyAlignment="1">
      <alignment horizontal="left" vertical="center"/>
    </xf>
    <xf numFmtId="4" fontId="18" fillId="8" borderId="3" xfId="2" applyNumberFormat="1" applyFont="1" applyFill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8" fillId="9" borderId="5" xfId="0" applyNumberFormat="1" applyFont="1" applyFill="1" applyBorder="1" applyAlignment="1">
      <alignment horizontal="right"/>
    </xf>
    <xf numFmtId="2" fontId="8" fillId="9" borderId="3" xfId="0" applyNumberFormat="1" applyFont="1" applyFill="1" applyBorder="1"/>
    <xf numFmtId="2" fontId="8" fillId="9" borderId="5" xfId="0" applyNumberFormat="1" applyFont="1" applyFill="1" applyBorder="1"/>
    <xf numFmtId="2" fontId="6" fillId="8" borderId="3" xfId="0" applyNumberFormat="1" applyFont="1" applyFill="1" applyBorder="1"/>
    <xf numFmtId="2" fontId="6" fillId="9" borderId="3" xfId="0" applyNumberFormat="1" applyFont="1" applyFill="1" applyBorder="1"/>
    <xf numFmtId="2" fontId="6" fillId="0" borderId="3" xfId="0" applyNumberFormat="1" applyFont="1" applyFill="1" applyBorder="1"/>
    <xf numFmtId="0" fontId="7" fillId="2" borderId="3" xfId="0" quotePrefix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3" xfId="0" applyNumberFormat="1" applyFont="1" applyFill="1" applyBorder="1" applyAlignment="1" applyProtection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horizontal="left" vertical="center" wrapText="1"/>
    </xf>
    <xf numFmtId="0" fontId="16" fillId="11" borderId="3" xfId="0" applyNumberFormat="1" applyFont="1" applyFill="1" applyBorder="1" applyAlignment="1" applyProtection="1">
      <alignment horizontal="center" vertical="center" wrapText="1"/>
    </xf>
    <xf numFmtId="0" fontId="15" fillId="11" borderId="3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24" fillId="11" borderId="3" xfId="0" applyFont="1" applyFill="1" applyBorder="1" applyAlignment="1">
      <alignment horizontal="left" vertical="center" indent="1"/>
    </xf>
    <xf numFmtId="4" fontId="3" fillId="0" borderId="3" xfId="0" applyNumberFormat="1" applyFont="1" applyFill="1" applyBorder="1" applyAlignment="1">
      <alignment horizontal="right" wrapText="1"/>
    </xf>
    <xf numFmtId="4" fontId="0" fillId="0" borderId="3" xfId="0" applyNumberFormat="1" applyBorder="1"/>
    <xf numFmtId="0" fontId="15" fillId="11" borderId="3" xfId="0" applyFont="1" applyFill="1" applyBorder="1" applyAlignment="1">
      <alignment vertical="center" wrapText="1"/>
    </xf>
    <xf numFmtId="0" fontId="8" fillId="11" borderId="3" xfId="0" applyFont="1" applyFill="1" applyBorder="1" applyAlignment="1">
      <alignment horizontal="left" vertical="center" indent="1"/>
    </xf>
    <xf numFmtId="0" fontId="8" fillId="11" borderId="3" xfId="0" applyFont="1" applyFill="1" applyBorder="1" applyAlignment="1">
      <alignment vertical="center"/>
    </xf>
    <xf numFmtId="4" fontId="5" fillId="11" borderId="3" xfId="0" applyNumberFormat="1" applyFont="1" applyFill="1" applyBorder="1" applyAlignment="1">
      <alignment horizontal="right"/>
    </xf>
    <xf numFmtId="4" fontId="16" fillId="11" borderId="3" xfId="0" applyNumberFormat="1" applyFont="1" applyFill="1" applyBorder="1" applyAlignment="1">
      <alignment horizontal="right" wrapText="1"/>
    </xf>
    <xf numFmtId="4" fontId="16" fillId="11" borderId="3" xfId="0" applyNumberFormat="1" applyFont="1" applyFill="1" applyBorder="1" applyAlignment="1" applyProtection="1">
      <alignment horizontal="right" vertical="center" wrapText="1"/>
    </xf>
    <xf numFmtId="0" fontId="15" fillId="11" borderId="3" xfId="0" applyNumberFormat="1" applyFont="1" applyFill="1" applyBorder="1" applyAlignment="1" applyProtection="1">
      <alignment vertical="center" wrapText="1"/>
    </xf>
    <xf numFmtId="4" fontId="16" fillId="11" borderId="3" xfId="0" applyNumberFormat="1" applyFont="1" applyFill="1" applyBorder="1" applyAlignment="1">
      <alignment horizontal="right"/>
    </xf>
    <xf numFmtId="0" fontId="15" fillId="11" borderId="3" xfId="0" applyFont="1" applyFill="1" applyBorder="1" applyAlignment="1">
      <alignment vertical="center"/>
    </xf>
    <xf numFmtId="0" fontId="11" fillId="9" borderId="3" xfId="0" applyFont="1" applyFill="1" applyBorder="1" applyAlignment="1">
      <alignment vertical="top" wrapText="1"/>
    </xf>
    <xf numFmtId="4" fontId="11" fillId="9" borderId="3" xfId="0" applyNumberFormat="1" applyFont="1" applyFill="1" applyBorder="1" applyAlignment="1">
      <alignment vertical="top" wrapText="1"/>
    </xf>
    <xf numFmtId="4" fontId="1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4" fontId="26" fillId="0" borderId="3" xfId="0" applyNumberFormat="1" applyFont="1" applyBorder="1"/>
    <xf numFmtId="4" fontId="27" fillId="9" borderId="3" xfId="0" applyNumberFormat="1" applyFont="1" applyFill="1" applyBorder="1" applyAlignment="1">
      <alignment vertical="top" wrapText="1"/>
    </xf>
    <xf numFmtId="2" fontId="0" fillId="0" borderId="3" xfId="0" applyNumberFormat="1" applyBorder="1"/>
    <xf numFmtId="0" fontId="28" fillId="0" borderId="0" xfId="0" applyFont="1" applyAlignment="1">
      <alignment horizont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5" fillId="2" borderId="3" xfId="0" quotePrefix="1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2" borderId="3" xfId="0" applyNumberFormat="1" applyFont="1" applyFill="1" applyBorder="1" applyAlignment="1" applyProtection="1">
      <alignment horizontal="left" vertical="center" wrapText="1" inden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4" fontId="8" fillId="2" borderId="4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0" fillId="0" borderId="0" xfId="0" applyFont="1"/>
    <xf numFmtId="4" fontId="12" fillId="0" borderId="3" xfId="0" applyNumberFormat="1" applyFont="1" applyFill="1" applyBorder="1" applyAlignment="1">
      <alignment horizontal="right"/>
    </xf>
    <xf numFmtId="4" fontId="33" fillId="0" borderId="3" xfId="0" applyNumberFormat="1" applyFont="1" applyFill="1" applyBorder="1" applyAlignment="1" applyProtection="1">
      <alignment vertical="center"/>
    </xf>
    <xf numFmtId="4" fontId="34" fillId="0" borderId="3" xfId="0" applyNumberFormat="1" applyFont="1" applyFill="1" applyBorder="1" applyAlignment="1">
      <alignment horizontal="right"/>
    </xf>
    <xf numFmtId="4" fontId="22" fillId="3" borderId="3" xfId="0" applyNumberFormat="1" applyFont="1" applyFill="1" applyBorder="1" applyAlignment="1" applyProtection="1">
      <alignment vertical="center"/>
    </xf>
    <xf numFmtId="4" fontId="12" fillId="3" borderId="3" xfId="0" applyNumberFormat="1" applyFont="1" applyFill="1" applyBorder="1" applyAlignment="1">
      <alignment horizontal="right"/>
    </xf>
    <xf numFmtId="4" fontId="33" fillId="0" borderId="3" xfId="0" applyNumberFormat="1" applyFont="1" applyFill="1" applyBorder="1" applyAlignment="1" applyProtection="1">
      <alignment vertical="center" wrapText="1"/>
    </xf>
    <xf numFmtId="4" fontId="34" fillId="0" borderId="3" xfId="0" applyNumberFormat="1" applyFont="1" applyBorder="1" applyAlignment="1">
      <alignment horizontal="right"/>
    </xf>
    <xf numFmtId="4" fontId="12" fillId="4" borderId="3" xfId="0" applyNumberFormat="1" applyFont="1" applyFill="1" applyBorder="1" applyAlignment="1">
      <alignment horizontal="right"/>
    </xf>
    <xf numFmtId="0" fontId="17" fillId="0" borderId="3" xfId="0" quotePrefix="1" applyNumberFormat="1" applyFont="1" applyFill="1" applyBorder="1" applyAlignment="1" applyProtection="1">
      <alignment horizontal="center" vertical="center" wrapText="1"/>
    </xf>
    <xf numFmtId="0" fontId="35" fillId="0" borderId="3" xfId="0" applyNumberFormat="1" applyFont="1" applyFill="1" applyBorder="1" applyAlignment="1" applyProtection="1">
      <alignment horizontal="left" vertical="center" wrapText="1"/>
    </xf>
    <xf numFmtId="3" fontId="17" fillId="0" borderId="3" xfId="0" applyNumberFormat="1" applyFont="1" applyBorder="1" applyAlignment="1">
      <alignment horizontal="right"/>
    </xf>
    <xf numFmtId="0" fontId="37" fillId="0" borderId="3" xfId="0" applyNumberFormat="1" applyFont="1" applyFill="1" applyBorder="1" applyAlignment="1" applyProtection="1">
      <alignment vertical="center" wrapText="1"/>
    </xf>
    <xf numFmtId="0" fontId="17" fillId="3" borderId="3" xfId="0" quotePrefix="1" applyFont="1" applyFill="1" applyBorder="1" applyAlignment="1">
      <alignment horizontal="left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4" fontId="37" fillId="0" borderId="3" xfId="0" applyNumberFormat="1" applyFont="1" applyFill="1" applyBorder="1" applyAlignment="1" applyProtection="1">
      <alignment vertical="center" wrapText="1"/>
    </xf>
    <xf numFmtId="4" fontId="37" fillId="0" borderId="3" xfId="0" applyNumberFormat="1" applyFont="1" applyBorder="1" applyAlignment="1">
      <alignment horizontal="right"/>
    </xf>
    <xf numFmtId="4" fontId="35" fillId="3" borderId="3" xfId="0" applyNumberFormat="1" applyFont="1" applyFill="1" applyBorder="1" applyAlignment="1">
      <alignment horizontal="right"/>
    </xf>
    <xf numFmtId="4" fontId="38" fillId="0" borderId="3" xfId="0" applyNumberFormat="1" applyFont="1" applyBorder="1" applyAlignment="1">
      <alignment horizontal="right"/>
    </xf>
    <xf numFmtId="0" fontId="17" fillId="3" borderId="3" xfId="0" applyNumberFormat="1" applyFont="1" applyFill="1" applyBorder="1" applyAlignment="1" applyProtection="1">
      <alignment horizontal="left" vertical="center" wrapText="1"/>
    </xf>
    <xf numFmtId="0" fontId="37" fillId="3" borderId="3" xfId="0" applyNumberFormat="1" applyFont="1" applyFill="1" applyBorder="1" applyAlignment="1" applyProtection="1">
      <alignment wrapText="1"/>
    </xf>
    <xf numFmtId="3" fontId="17" fillId="3" borderId="3" xfId="0" applyNumberFormat="1" applyFont="1" applyFill="1" applyBorder="1" applyAlignment="1">
      <alignment horizontal="right"/>
    </xf>
    <xf numFmtId="2" fontId="17" fillId="11" borderId="3" xfId="0" applyNumberFormat="1" applyFont="1" applyFill="1" applyBorder="1" applyAlignment="1" applyProtection="1">
      <alignment horizontal="center" vertical="center" wrapText="1"/>
    </xf>
    <xf numFmtId="2" fontId="39" fillId="11" borderId="3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right" vertical="center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4" fillId="0" borderId="3" xfId="0" applyNumberFormat="1" applyFont="1" applyFill="1" applyBorder="1" applyAlignment="1" applyProtection="1"/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36" fillId="0" borderId="3" xfId="0" applyNumberFormat="1" applyFont="1" applyFill="1" applyBorder="1" applyAlignment="1" applyProtection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40" fillId="0" borderId="0" xfId="0" applyFont="1"/>
    <xf numFmtId="4" fontId="41" fillId="11" borderId="3" xfId="0" applyNumberFormat="1" applyFont="1" applyFill="1" applyBorder="1" applyAlignment="1">
      <alignment horizontal="right"/>
    </xf>
    <xf numFmtId="4" fontId="22" fillId="3" borderId="4" xfId="0" applyNumberFormat="1" applyFont="1" applyFill="1" applyBorder="1" applyAlignment="1" applyProtection="1">
      <alignment vertical="center"/>
    </xf>
    <xf numFmtId="4" fontId="12" fillId="4" borderId="4" xfId="0" applyNumberFormat="1" applyFont="1" applyFill="1" applyBorder="1" applyAlignment="1">
      <alignment horizontal="right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4" fontId="8" fillId="11" borderId="4" xfId="0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>
      <alignment horizontal="right"/>
    </xf>
    <xf numFmtId="0" fontId="8" fillId="11" borderId="4" xfId="0" applyNumberFormat="1" applyFont="1" applyFill="1" applyBorder="1" applyAlignment="1" applyProtection="1">
      <alignment horizontal="left" vertical="center" wrapText="1"/>
    </xf>
    <xf numFmtId="4" fontId="3" fillId="11" borderId="3" xfId="0" applyNumberFormat="1" applyFont="1" applyFill="1" applyBorder="1" applyAlignment="1">
      <alignment horizontal="right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2" fillId="3" borderId="3" xfId="0" applyNumberFormat="1" applyFont="1" applyFill="1" applyBorder="1" applyAlignment="1" applyProtection="1">
      <alignment horizontal="left" vertical="center" wrapText="1"/>
    </xf>
    <xf numFmtId="0" fontId="33" fillId="3" borderId="3" xfId="0" applyNumberFormat="1" applyFont="1" applyFill="1" applyBorder="1" applyAlignment="1" applyProtection="1">
      <alignment vertical="center" wrapText="1"/>
    </xf>
    <xf numFmtId="0" fontId="33" fillId="3" borderId="3" xfId="0" applyNumberFormat="1" applyFont="1" applyFill="1" applyBorder="1" applyAlignment="1" applyProtection="1">
      <alignment vertical="center"/>
    </xf>
    <xf numFmtId="0" fontId="35" fillId="0" borderId="3" xfId="0" applyNumberFormat="1" applyFont="1" applyFill="1" applyBorder="1" applyAlignment="1" applyProtection="1">
      <alignment horizontal="left" vertical="center" wrapText="1"/>
    </xf>
    <xf numFmtId="0" fontId="37" fillId="0" borderId="3" xfId="0" applyNumberFormat="1" applyFont="1" applyFill="1" applyBorder="1" applyAlignment="1" applyProtection="1">
      <alignment vertical="center" wrapText="1"/>
    </xf>
    <xf numFmtId="0" fontId="22" fillId="0" borderId="3" xfId="0" applyNumberFormat="1" applyFont="1" applyFill="1" applyBorder="1" applyAlignment="1" applyProtection="1">
      <alignment horizontal="left" vertical="center" wrapText="1"/>
    </xf>
    <xf numFmtId="0" fontId="33" fillId="0" borderId="3" xfId="0" applyNumberFormat="1" applyFont="1" applyFill="1" applyBorder="1" applyAlignment="1" applyProtection="1">
      <alignment vertical="center" wrapText="1"/>
    </xf>
    <xf numFmtId="0" fontId="33" fillId="0" borderId="3" xfId="0" applyNumberFormat="1" applyFont="1" applyFill="1" applyBorder="1" applyAlignment="1" applyProtection="1">
      <alignment vertical="center"/>
    </xf>
    <xf numFmtId="0" fontId="22" fillId="0" borderId="3" xfId="0" quotePrefix="1" applyFont="1" applyFill="1" applyBorder="1" applyAlignment="1">
      <alignment horizontal="left" vertical="center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7" fillId="3" borderId="3" xfId="0" quotePrefix="1" applyFont="1" applyFill="1" applyBorder="1" applyAlignment="1">
      <alignment horizontal="left" vertical="center" wrapText="1"/>
    </xf>
    <xf numFmtId="0" fontId="22" fillId="0" borderId="3" xfId="0" quotePrefix="1" applyFont="1" applyBorder="1" applyAlignment="1">
      <alignment horizontal="left" vertical="center"/>
    </xf>
    <xf numFmtId="0" fontId="22" fillId="3" borderId="3" xfId="0" quotePrefix="1" applyNumberFormat="1" applyFont="1" applyFill="1" applyBorder="1" applyAlignment="1" applyProtection="1">
      <alignment horizontal="left" vertical="center" wrapText="1"/>
    </xf>
    <xf numFmtId="0" fontId="22" fillId="0" borderId="3" xfId="0" quotePrefix="1" applyNumberFormat="1" applyFont="1" applyFill="1" applyBorder="1" applyAlignment="1" applyProtection="1">
      <alignment horizontal="left" vertical="center" wrapText="1"/>
    </xf>
    <xf numFmtId="0" fontId="35" fillId="0" borderId="5" xfId="0" applyNumberFormat="1" applyFont="1" applyFill="1" applyBorder="1" applyAlignment="1" applyProtection="1">
      <alignment horizontal="left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17" fillId="3" borderId="3" xfId="0" quotePrefix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 wrapText="1"/>
    </xf>
    <xf numFmtId="0" fontId="8" fillId="11" borderId="1" xfId="0" applyNumberFormat="1" applyFont="1" applyFill="1" applyBorder="1" applyAlignment="1" applyProtection="1">
      <alignment horizontal="right" vertical="center" wrapText="1"/>
    </xf>
    <xf numFmtId="0" fontId="8" fillId="11" borderId="2" xfId="0" applyNumberFormat="1" applyFont="1" applyFill="1" applyBorder="1" applyAlignment="1" applyProtection="1">
      <alignment horizontal="right" vertical="center" wrapText="1"/>
    </xf>
    <xf numFmtId="0" fontId="8" fillId="11" borderId="4" xfId="0" applyNumberFormat="1" applyFont="1" applyFill="1" applyBorder="1" applyAlignment="1" applyProtection="1">
      <alignment horizontal="righ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Obično_List4" xfId="1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opLeftCell="A7" workbookViewId="0">
      <selection activeCell="B12" sqref="B11:F12"/>
    </sheetView>
  </sheetViews>
  <sheetFormatPr defaultRowHeight="15" x14ac:dyDescent="0.25"/>
  <cols>
    <col min="1" max="1" width="1.7109375" customWidth="1"/>
    <col min="2" max="2" width="9.140625" style="173"/>
    <col min="3" max="3" width="8" style="173" customWidth="1"/>
    <col min="4" max="5" width="9.140625" style="173"/>
    <col min="6" max="6" width="8.85546875" style="173" customWidth="1"/>
    <col min="7" max="7" width="16.5703125" style="173" customWidth="1"/>
    <col min="8" max="8" width="18.28515625" style="173" customWidth="1"/>
    <col min="9" max="9" width="15.7109375" style="173" customWidth="1"/>
    <col min="10" max="10" width="14" style="173" customWidth="1"/>
    <col min="11" max="11" width="11" style="173" customWidth="1"/>
    <col min="12" max="12" width="10.140625" style="173" customWidth="1"/>
    <col min="13" max="13" width="5.28515625" customWidth="1"/>
  </cols>
  <sheetData>
    <row r="1" spans="2:13" ht="42" customHeight="1" x14ac:dyDescent="0.25">
      <c r="B1" s="218" t="s">
        <v>20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4"/>
    </row>
    <row r="2" spans="2:13" ht="18" customHeight="1" x14ac:dyDescent="0.25">
      <c r="B2" s="197"/>
      <c r="C2" s="197"/>
      <c r="D2" s="197"/>
      <c r="E2" s="174"/>
      <c r="F2" s="197"/>
      <c r="G2" s="197"/>
      <c r="H2" s="197"/>
      <c r="I2" s="197"/>
      <c r="J2" s="197"/>
      <c r="K2" s="197"/>
      <c r="L2" s="197"/>
      <c r="M2" s="2"/>
    </row>
    <row r="3" spans="2:13" ht="15.75" customHeight="1" x14ac:dyDescent="0.25">
      <c r="B3" s="218" t="s">
        <v>10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3"/>
    </row>
    <row r="4" spans="2:13" x14ac:dyDescent="0.25"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3"/>
    </row>
    <row r="5" spans="2:13" ht="18" customHeight="1" x14ac:dyDescent="0.25">
      <c r="B5" s="218" t="s">
        <v>57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2"/>
    </row>
    <row r="6" spans="2:13" ht="18" customHeight="1" x14ac:dyDescent="0.25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22"/>
    </row>
    <row r="7" spans="2:13" ht="18" customHeight="1" x14ac:dyDescent="0.25">
      <c r="B7" s="226" t="s">
        <v>73</v>
      </c>
      <c r="C7" s="226"/>
      <c r="D7" s="226"/>
      <c r="E7" s="226"/>
      <c r="F7" s="226"/>
      <c r="G7" s="197"/>
      <c r="H7" s="198"/>
      <c r="I7" s="198"/>
      <c r="J7" s="198"/>
      <c r="K7" s="199"/>
      <c r="L7" s="199"/>
    </row>
    <row r="8" spans="2:13" ht="54.75" customHeight="1" x14ac:dyDescent="0.25">
      <c r="B8" s="230" t="s">
        <v>6</v>
      </c>
      <c r="C8" s="230"/>
      <c r="D8" s="230"/>
      <c r="E8" s="230"/>
      <c r="F8" s="230"/>
      <c r="G8" s="28" t="s">
        <v>60</v>
      </c>
      <c r="H8" s="28" t="s">
        <v>56</v>
      </c>
      <c r="I8" s="28" t="s">
        <v>53</v>
      </c>
      <c r="J8" s="28" t="s">
        <v>61</v>
      </c>
      <c r="K8" s="28" t="s">
        <v>23</v>
      </c>
      <c r="L8" s="28" t="s">
        <v>54</v>
      </c>
    </row>
    <row r="9" spans="2:13" x14ac:dyDescent="0.25">
      <c r="B9" s="231">
        <v>1</v>
      </c>
      <c r="C9" s="231"/>
      <c r="D9" s="231"/>
      <c r="E9" s="231"/>
      <c r="F9" s="231"/>
      <c r="G9" s="28">
        <v>2</v>
      </c>
      <c r="H9" s="27">
        <v>3</v>
      </c>
      <c r="I9" s="27">
        <v>4</v>
      </c>
      <c r="J9" s="27">
        <v>5</v>
      </c>
      <c r="K9" s="27" t="s">
        <v>37</v>
      </c>
      <c r="L9" s="27" t="s">
        <v>38</v>
      </c>
    </row>
    <row r="10" spans="2:13" x14ac:dyDescent="0.25">
      <c r="B10" s="226" t="s">
        <v>25</v>
      </c>
      <c r="C10" s="227"/>
      <c r="D10" s="227"/>
      <c r="E10" s="227"/>
      <c r="F10" s="228"/>
      <c r="G10" s="175">
        <v>692202.25</v>
      </c>
      <c r="H10" s="176">
        <v>1498361.1</v>
      </c>
      <c r="I10" s="176">
        <v>1498361.1</v>
      </c>
      <c r="J10" s="176">
        <v>686397.28</v>
      </c>
      <c r="K10" s="176">
        <f>J10/G10*100</f>
        <v>99.161376606331459</v>
      </c>
      <c r="L10" s="176">
        <f>J10/I10*100</f>
        <v>45.809870531209064</v>
      </c>
    </row>
    <row r="11" spans="2:13" x14ac:dyDescent="0.25">
      <c r="B11" s="229" t="s">
        <v>24</v>
      </c>
      <c r="C11" s="228"/>
      <c r="D11" s="228"/>
      <c r="E11" s="228"/>
      <c r="F11" s="228"/>
      <c r="G11" s="175"/>
      <c r="H11" s="174"/>
      <c r="I11" s="174"/>
      <c r="J11" s="174"/>
      <c r="K11" s="174"/>
      <c r="L11" s="174"/>
    </row>
    <row r="12" spans="2:13" x14ac:dyDescent="0.25">
      <c r="B12" s="221" t="s">
        <v>0</v>
      </c>
      <c r="C12" s="222"/>
      <c r="D12" s="222"/>
      <c r="E12" s="222"/>
      <c r="F12" s="223"/>
      <c r="G12" s="177">
        <f>SUM(G10:G11)</f>
        <v>692202.25</v>
      </c>
      <c r="H12" s="178">
        <f>SUM(H10:H11)</f>
        <v>1498361.1</v>
      </c>
      <c r="I12" s="178">
        <f>SUM(I10:I11)</f>
        <v>1498361.1</v>
      </c>
      <c r="J12" s="178">
        <f>SUM(J10:J11)</f>
        <v>686397.28</v>
      </c>
      <c r="K12" s="178">
        <f t="shared" ref="K12:K16" si="0">J12/G12*100</f>
        <v>99.161376606331459</v>
      </c>
      <c r="L12" s="178">
        <f>J12/I12*100</f>
        <v>45.809870531209064</v>
      </c>
    </row>
    <row r="13" spans="2:13" x14ac:dyDescent="0.25">
      <c r="B13" s="235" t="s">
        <v>26</v>
      </c>
      <c r="C13" s="227"/>
      <c r="D13" s="227"/>
      <c r="E13" s="227"/>
      <c r="F13" s="227"/>
      <c r="G13" s="179">
        <v>566932.21</v>
      </c>
      <c r="H13" s="176">
        <v>1276253.75</v>
      </c>
      <c r="I13" s="176">
        <v>1276253.75</v>
      </c>
      <c r="J13" s="176">
        <v>563015.84</v>
      </c>
      <c r="K13" s="178">
        <f t="shared" si="0"/>
        <v>99.309199595486035</v>
      </c>
      <c r="L13" s="178">
        <f>J13/I13*100</f>
        <v>44.114725617848329</v>
      </c>
    </row>
    <row r="14" spans="2:13" x14ac:dyDescent="0.25">
      <c r="B14" s="233" t="s">
        <v>27</v>
      </c>
      <c r="C14" s="228"/>
      <c r="D14" s="228"/>
      <c r="E14" s="228"/>
      <c r="F14" s="228"/>
      <c r="G14" s="175">
        <v>128857.59</v>
      </c>
      <c r="H14" s="180">
        <v>222107.35</v>
      </c>
      <c r="I14" s="180">
        <v>222107.35</v>
      </c>
      <c r="J14" s="180">
        <v>207876.48000000001</v>
      </c>
      <c r="K14" s="178">
        <f t="shared" si="0"/>
        <v>161.3226508426861</v>
      </c>
      <c r="L14" s="178">
        <f>J14/I14*100</f>
        <v>93.592796456308179</v>
      </c>
    </row>
    <row r="15" spans="2:13" x14ac:dyDescent="0.25">
      <c r="B15" s="239" t="s">
        <v>1</v>
      </c>
      <c r="C15" s="240"/>
      <c r="D15" s="240"/>
      <c r="E15" s="240"/>
      <c r="F15" s="241"/>
      <c r="G15" s="207">
        <f>SUM(G13:G14)</f>
        <v>695789.79999999993</v>
      </c>
      <c r="H15" s="178">
        <f>SUM(H13:H14)</f>
        <v>1498361.1</v>
      </c>
      <c r="I15" s="178">
        <f>SUM(I13:I14)</f>
        <v>1498361.1</v>
      </c>
      <c r="J15" s="178">
        <f>SUM(J13:J14)</f>
        <v>770892.32</v>
      </c>
      <c r="K15" s="178">
        <f t="shared" si="0"/>
        <v>110.7938518213403</v>
      </c>
      <c r="L15" s="178">
        <f>J15/I15*100</f>
        <v>51.449034548480995</v>
      </c>
    </row>
    <row r="16" spans="2:13" x14ac:dyDescent="0.25">
      <c r="B16" s="234" t="s">
        <v>2</v>
      </c>
      <c r="C16" s="222"/>
      <c r="D16" s="222"/>
      <c r="E16" s="222"/>
      <c r="F16" s="222"/>
      <c r="G16" s="208">
        <f t="shared" ref="G16:L16" si="1">+G12-G15</f>
        <v>-3587.5499999999302</v>
      </c>
      <c r="H16" s="181">
        <f t="shared" si="1"/>
        <v>0</v>
      </c>
      <c r="I16" s="181">
        <f t="shared" si="1"/>
        <v>0</v>
      </c>
      <c r="J16" s="181">
        <f t="shared" si="1"/>
        <v>-84495.039999999921</v>
      </c>
      <c r="K16" s="178">
        <f t="shared" si="0"/>
        <v>2355.2296135245938</v>
      </c>
      <c r="L16" s="181">
        <f t="shared" si="1"/>
        <v>-5.6391640172719306</v>
      </c>
    </row>
    <row r="17" spans="1:49" x14ac:dyDescent="0.25">
      <c r="B17" s="210"/>
      <c r="C17" s="211"/>
      <c r="D17" s="211"/>
      <c r="E17" s="211"/>
      <c r="F17" s="211"/>
      <c r="G17" s="209"/>
      <c r="H17" s="200"/>
      <c r="I17" s="200"/>
      <c r="J17" s="200"/>
      <c r="K17" s="201"/>
      <c r="L17" s="201"/>
      <c r="M17" s="1"/>
    </row>
    <row r="18" spans="1:49" ht="18" customHeight="1" x14ac:dyDescent="0.25">
      <c r="B18" s="236" t="s">
        <v>67</v>
      </c>
      <c r="C18" s="236"/>
      <c r="D18" s="236"/>
      <c r="E18" s="236"/>
      <c r="F18" s="236"/>
      <c r="G18" s="202"/>
      <c r="H18" s="202"/>
      <c r="I18" s="202"/>
      <c r="J18" s="202"/>
      <c r="K18" s="203"/>
      <c r="L18" s="203"/>
      <c r="M18" s="1"/>
    </row>
    <row r="19" spans="1:49" ht="31.5" x14ac:dyDescent="0.25">
      <c r="B19" s="237" t="s">
        <v>6</v>
      </c>
      <c r="C19" s="237"/>
      <c r="D19" s="237"/>
      <c r="E19" s="237"/>
      <c r="F19" s="237"/>
      <c r="G19" s="182" t="s">
        <v>60</v>
      </c>
      <c r="H19" s="40" t="s">
        <v>56</v>
      </c>
      <c r="I19" s="40" t="s">
        <v>53</v>
      </c>
      <c r="J19" s="40" t="s">
        <v>61</v>
      </c>
      <c r="K19" s="40" t="s">
        <v>23</v>
      </c>
      <c r="L19" s="40" t="s">
        <v>54</v>
      </c>
    </row>
    <row r="20" spans="1:49" x14ac:dyDescent="0.25">
      <c r="B20" s="237">
        <v>1</v>
      </c>
      <c r="C20" s="237"/>
      <c r="D20" s="237"/>
      <c r="E20" s="237"/>
      <c r="F20" s="237"/>
      <c r="G20" s="39">
        <v>2</v>
      </c>
      <c r="H20" s="40">
        <v>3</v>
      </c>
      <c r="I20" s="40">
        <v>4</v>
      </c>
      <c r="J20" s="40">
        <v>5</v>
      </c>
      <c r="K20" s="40" t="s">
        <v>37</v>
      </c>
      <c r="L20" s="40" t="s">
        <v>38</v>
      </c>
    </row>
    <row r="21" spans="1:49" ht="15.75" customHeight="1" x14ac:dyDescent="0.25">
      <c r="B21" s="224" t="s">
        <v>28</v>
      </c>
      <c r="C21" s="224"/>
      <c r="D21" s="224"/>
      <c r="E21" s="224"/>
      <c r="F21" s="224"/>
      <c r="G21" s="183"/>
      <c r="H21" s="184"/>
      <c r="I21" s="184"/>
      <c r="J21" s="184"/>
      <c r="K21" s="184"/>
      <c r="L21" s="184"/>
    </row>
    <row r="22" spans="1:49" ht="18" customHeight="1" x14ac:dyDescent="0.25">
      <c r="B22" s="224" t="s">
        <v>29</v>
      </c>
      <c r="C22" s="225"/>
      <c r="D22" s="225"/>
      <c r="E22" s="225"/>
      <c r="F22" s="225"/>
      <c r="G22" s="185"/>
      <c r="H22" s="184"/>
      <c r="I22" s="184"/>
      <c r="J22" s="184"/>
      <c r="K22" s="184"/>
      <c r="L22" s="184"/>
    </row>
    <row r="23" spans="1:49" ht="15" customHeight="1" x14ac:dyDescent="0.25">
      <c r="B23" s="238" t="s">
        <v>55</v>
      </c>
      <c r="C23" s="238"/>
      <c r="D23" s="238"/>
      <c r="E23" s="238"/>
      <c r="F23" s="238"/>
      <c r="G23" s="186"/>
      <c r="H23" s="187"/>
      <c r="I23" s="187"/>
      <c r="J23" s="187"/>
      <c r="K23" s="187"/>
      <c r="L23" s="187"/>
    </row>
    <row r="24" spans="1:49" s="30" customFormat="1" ht="15" customHeight="1" x14ac:dyDescent="0.25">
      <c r="A24"/>
      <c r="B24" s="224" t="s">
        <v>16</v>
      </c>
      <c r="C24" s="225"/>
      <c r="D24" s="225"/>
      <c r="E24" s="225"/>
      <c r="F24" s="225"/>
      <c r="G24" s="188">
        <v>79894.09</v>
      </c>
      <c r="H24" s="189">
        <v>47112.31</v>
      </c>
      <c r="I24" s="189">
        <v>47112.31</v>
      </c>
      <c r="J24" s="189">
        <v>47112.31</v>
      </c>
      <c r="K24" s="190">
        <f t="shared" ref="K24" si="2">J24/G24*100</f>
        <v>58.968454362519182</v>
      </c>
      <c r="L24" s="190">
        <f>J24/I24*100</f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21.75" customHeight="1" x14ac:dyDescent="0.25">
      <c r="A25"/>
      <c r="B25" s="224" t="s">
        <v>66</v>
      </c>
      <c r="C25" s="225"/>
      <c r="D25" s="225"/>
      <c r="E25" s="225"/>
      <c r="F25" s="225"/>
      <c r="G25" s="185"/>
      <c r="H25" s="184"/>
      <c r="I25" s="184"/>
      <c r="J25" s="191"/>
      <c r="K25" s="184"/>
      <c r="L25" s="18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238" t="s">
        <v>68</v>
      </c>
      <c r="C26" s="238"/>
      <c r="D26" s="238"/>
      <c r="E26" s="238"/>
      <c r="F26" s="238"/>
      <c r="G26" s="186"/>
      <c r="H26" s="192"/>
      <c r="I26" s="192"/>
      <c r="J26" s="192"/>
      <c r="K26" s="192"/>
      <c r="L26" s="192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232" t="s">
        <v>69</v>
      </c>
      <c r="C27" s="232"/>
      <c r="D27" s="232"/>
      <c r="E27" s="232"/>
      <c r="F27" s="232"/>
      <c r="G27" s="193"/>
      <c r="H27" s="194"/>
      <c r="I27" s="194"/>
      <c r="J27" s="194"/>
      <c r="K27" s="194"/>
      <c r="L27" s="194"/>
    </row>
    <row r="28" spans="1:49" x14ac:dyDescent="0.25"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</row>
    <row r="29" spans="1:49" x14ac:dyDescent="0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</row>
    <row r="30" spans="1:49" x14ac:dyDescent="0.25">
      <c r="B30" s="219" t="s">
        <v>70</v>
      </c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49" ht="15" customHeight="1" x14ac:dyDescent="0.25">
      <c r="B31" s="219" t="s">
        <v>71</v>
      </c>
      <c r="C31" s="219"/>
      <c r="D31" s="219"/>
      <c r="E31" s="219"/>
      <c r="F31" s="219"/>
      <c r="G31" s="219"/>
      <c r="H31" s="219"/>
      <c r="I31" s="219"/>
      <c r="J31" s="219"/>
      <c r="K31" s="219"/>
      <c r="L31" s="219"/>
    </row>
    <row r="32" spans="1:49" ht="15" customHeight="1" x14ac:dyDescent="0.25">
      <c r="B32" s="219" t="s">
        <v>62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2:12" ht="49.5" customHeight="1" x14ac:dyDescent="0.25"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2:12" ht="15" customHeight="1" x14ac:dyDescent="0.25">
      <c r="B34" s="220" t="s">
        <v>72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</row>
    <row r="35" spans="2:12" ht="25.5" customHeight="1" x14ac:dyDescent="0.25"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</row>
  </sheetData>
  <mergeCells count="27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15:F15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9055118110236221" right="0.70866141732283472" top="0.74803149606299213" bottom="0.74803149606299213" header="0.31496062992125984" footer="0.31496062992125984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zoomScale="90" zoomScaleNormal="90" workbookViewId="0">
      <selection activeCell="F11" sqref="F11"/>
    </sheetView>
  </sheetViews>
  <sheetFormatPr defaultRowHeight="15" x14ac:dyDescent="0.25"/>
  <cols>
    <col min="1" max="1" width="5.85546875" customWidth="1"/>
    <col min="2" max="3" width="6" customWidth="1"/>
    <col min="4" max="4" width="6.7109375" customWidth="1"/>
    <col min="5" max="5" width="40.5703125" customWidth="1"/>
    <col min="6" max="6" width="14.7109375" customWidth="1"/>
    <col min="7" max="7" width="18.85546875" customWidth="1"/>
    <col min="8" max="8" width="13.85546875" customWidth="1"/>
    <col min="9" max="9" width="13" customWidth="1"/>
    <col min="10" max="10" width="9.5703125" customWidth="1"/>
    <col min="11" max="11" width="9.42578125" customWidth="1"/>
  </cols>
  <sheetData>
    <row r="1" spans="1:11" ht="15.75" customHeight="1" x14ac:dyDescent="0.25">
      <c r="A1" s="242" t="s">
        <v>10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x14ac:dyDescent="0.25">
      <c r="A2" s="69"/>
      <c r="B2" s="69"/>
      <c r="C2" s="69"/>
      <c r="D2" s="69"/>
      <c r="E2" s="69"/>
      <c r="F2" s="69"/>
      <c r="G2" s="69"/>
      <c r="H2" s="69"/>
      <c r="I2" s="3"/>
      <c r="J2" s="3"/>
      <c r="K2" s="3"/>
    </row>
    <row r="3" spans="1:11" ht="15.75" customHeight="1" x14ac:dyDescent="0.25">
      <c r="A3" s="242" t="s">
        <v>59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x14ac:dyDescent="0.25">
      <c r="A4" s="69"/>
      <c r="B4" s="69"/>
      <c r="C4" s="69"/>
      <c r="D4" s="69"/>
      <c r="E4" s="69"/>
      <c r="F4" s="69"/>
      <c r="G4" s="69"/>
      <c r="H4" s="69"/>
      <c r="I4" s="3"/>
      <c r="J4" s="3"/>
      <c r="K4" s="3"/>
    </row>
    <row r="5" spans="1:11" ht="15.75" customHeight="1" x14ac:dyDescent="0.25">
      <c r="A5" s="242" t="s">
        <v>39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</row>
    <row r="6" spans="1:11" ht="28.5" customHeight="1" x14ac:dyDescent="0.25">
      <c r="A6" s="69"/>
      <c r="B6" s="69"/>
      <c r="C6" s="69"/>
      <c r="D6" s="69"/>
      <c r="E6" s="69"/>
      <c r="F6" s="69"/>
      <c r="G6" s="69"/>
      <c r="H6" s="69"/>
      <c r="I6" s="3"/>
      <c r="J6" s="3"/>
      <c r="K6" s="3"/>
    </row>
    <row r="7" spans="1:11" ht="53.25" customHeight="1" x14ac:dyDescent="0.25">
      <c r="A7" s="244" t="s">
        <v>6</v>
      </c>
      <c r="B7" s="244"/>
      <c r="C7" s="244"/>
      <c r="D7" s="244"/>
      <c r="E7" s="244"/>
      <c r="F7" s="29" t="s">
        <v>186</v>
      </c>
      <c r="G7" s="29" t="s">
        <v>56</v>
      </c>
      <c r="H7" s="29" t="s">
        <v>53</v>
      </c>
      <c r="I7" s="29" t="s">
        <v>187</v>
      </c>
      <c r="J7" s="29" t="s">
        <v>23</v>
      </c>
      <c r="K7" s="29" t="s">
        <v>54</v>
      </c>
    </row>
    <row r="8" spans="1:11" x14ac:dyDescent="0.25">
      <c r="A8" s="244">
        <v>1</v>
      </c>
      <c r="B8" s="244"/>
      <c r="C8" s="244"/>
      <c r="D8" s="244"/>
      <c r="E8" s="244"/>
      <c r="F8" s="29">
        <v>2</v>
      </c>
      <c r="G8" s="29">
        <v>3</v>
      </c>
      <c r="H8" s="29">
        <v>4</v>
      </c>
      <c r="I8" s="29">
        <v>5</v>
      </c>
      <c r="J8" s="76" t="s">
        <v>37</v>
      </c>
      <c r="K8" s="76" t="s">
        <v>38</v>
      </c>
    </row>
    <row r="9" spans="1:11" x14ac:dyDescent="0.25">
      <c r="A9" s="104"/>
      <c r="B9" s="104"/>
      <c r="C9" s="104"/>
      <c r="D9" s="104"/>
      <c r="E9" s="104" t="s">
        <v>52</v>
      </c>
      <c r="F9" s="105">
        <f>SUM(F11+F19+F22+F27)</f>
        <v>692202.25</v>
      </c>
      <c r="G9" s="105">
        <f>SUM(G11+G19+G22+G27)</f>
        <v>1451248.78</v>
      </c>
      <c r="H9" s="105">
        <f>SUM(H11+H19+H22+H27)</f>
        <v>1451248.78</v>
      </c>
      <c r="I9" s="105">
        <f>SUM(I11+I19+I22+I27)</f>
        <v>686397.28</v>
      </c>
      <c r="J9" s="106">
        <f>I9/F9*100</f>
        <v>99.161376606331459</v>
      </c>
      <c r="K9" s="106">
        <f>I9/H9*100</f>
        <v>47.297009958554455</v>
      </c>
    </row>
    <row r="10" spans="1:11" x14ac:dyDescent="0.25">
      <c r="A10" s="97">
        <v>6</v>
      </c>
      <c r="B10" s="97"/>
      <c r="C10" s="97"/>
      <c r="D10" s="97"/>
      <c r="E10" s="97" t="s">
        <v>91</v>
      </c>
      <c r="F10" s="120">
        <f>SUM(F11+F19+F22+F27)</f>
        <v>692202.25</v>
      </c>
      <c r="G10" s="120">
        <f t="shared" ref="G10:I10" si="0">SUM(G11+G19+G22+G27)</f>
        <v>1451248.78</v>
      </c>
      <c r="H10" s="120">
        <f t="shared" si="0"/>
        <v>1451248.78</v>
      </c>
      <c r="I10" s="120">
        <f t="shared" si="0"/>
        <v>686397.28</v>
      </c>
      <c r="J10" s="121">
        <f t="shared" ref="J10" si="1">I10/F10*100</f>
        <v>99.161376606331459</v>
      </c>
      <c r="K10" s="122">
        <f>I10/H10*100</f>
        <v>47.297009958554455</v>
      </c>
    </row>
    <row r="11" spans="1:11" ht="25.5" x14ac:dyDescent="0.25">
      <c r="A11" s="47"/>
      <c r="B11" s="47">
        <v>63</v>
      </c>
      <c r="C11" s="47"/>
      <c r="D11" s="47"/>
      <c r="E11" s="47" t="s">
        <v>14</v>
      </c>
      <c r="F11" s="48">
        <f>SUM(F12+F14+F17)</f>
        <v>177692.32</v>
      </c>
      <c r="G11" s="48">
        <f t="shared" ref="G11:I11" si="2">SUM(G12+G14+G17)</f>
        <v>175194.09999999998</v>
      </c>
      <c r="H11" s="48">
        <f t="shared" si="2"/>
        <v>175194.09999999998</v>
      </c>
      <c r="I11" s="48">
        <f t="shared" si="2"/>
        <v>114929.75</v>
      </c>
      <c r="J11" s="55">
        <f>I11/F11*100</f>
        <v>64.679075606644105</v>
      </c>
      <c r="K11" s="58">
        <f t="shared" ref="K11:K23" si="3">I11/H11*100</f>
        <v>65.601381553374239</v>
      </c>
    </row>
    <row r="12" spans="1:11" x14ac:dyDescent="0.25">
      <c r="A12" s="81"/>
      <c r="B12" s="81"/>
      <c r="C12" s="81">
        <v>631</v>
      </c>
      <c r="D12" s="81"/>
      <c r="E12" s="81" t="s">
        <v>30</v>
      </c>
      <c r="F12" s="82">
        <f>F13</f>
        <v>0</v>
      </c>
      <c r="G12" s="82">
        <f t="shared" ref="G12:I12" si="4">G13</f>
        <v>9954.2099999999991</v>
      </c>
      <c r="H12" s="82">
        <f t="shared" si="4"/>
        <v>9954.2099999999991</v>
      </c>
      <c r="I12" s="82">
        <f t="shared" si="4"/>
        <v>0</v>
      </c>
      <c r="J12" s="90">
        <v>0</v>
      </c>
      <c r="K12" s="90">
        <f t="shared" si="3"/>
        <v>0</v>
      </c>
    </row>
    <row r="13" spans="1:11" x14ac:dyDescent="0.25">
      <c r="A13" s="7"/>
      <c r="B13" s="7"/>
      <c r="C13" s="7"/>
      <c r="D13" s="7">
        <v>6311</v>
      </c>
      <c r="E13" s="7" t="s">
        <v>31</v>
      </c>
      <c r="F13" s="41">
        <v>0</v>
      </c>
      <c r="G13" s="41">
        <v>9954.2099999999991</v>
      </c>
      <c r="H13" s="41">
        <v>9954.2099999999991</v>
      </c>
      <c r="I13" s="50">
        <v>0</v>
      </c>
      <c r="J13" s="51">
        <v>0</v>
      </c>
      <c r="K13" s="51">
        <f t="shared" si="3"/>
        <v>0</v>
      </c>
    </row>
    <row r="14" spans="1:11" ht="30" customHeight="1" x14ac:dyDescent="0.25">
      <c r="A14" s="81"/>
      <c r="B14" s="81"/>
      <c r="C14" s="91">
        <v>636</v>
      </c>
      <c r="D14" s="91"/>
      <c r="E14" s="92" t="s">
        <v>74</v>
      </c>
      <c r="F14" s="82">
        <f>SUM(F15+F16)</f>
        <v>86827.420000000013</v>
      </c>
      <c r="G14" s="82">
        <f t="shared" ref="G14:I14" si="5">SUM(G15+G16)</f>
        <v>151304</v>
      </c>
      <c r="H14" s="82">
        <f t="shared" si="5"/>
        <v>151304</v>
      </c>
      <c r="I14" s="82">
        <f t="shared" si="5"/>
        <v>114929.75</v>
      </c>
      <c r="J14" s="90">
        <f t="shared" ref="J14:J30" si="6">I14/F14*100</f>
        <v>132.36573193122632</v>
      </c>
      <c r="K14" s="90">
        <f t="shared" si="3"/>
        <v>75.959492148257809</v>
      </c>
    </row>
    <row r="15" spans="1:11" ht="30" customHeight="1" x14ac:dyDescent="0.25">
      <c r="A15" s="7"/>
      <c r="B15" s="7"/>
      <c r="C15" s="8"/>
      <c r="D15" s="8">
        <v>6361</v>
      </c>
      <c r="E15" s="21" t="s">
        <v>75</v>
      </c>
      <c r="F15" s="41">
        <v>14626.21</v>
      </c>
      <c r="G15" s="41">
        <v>41144.07</v>
      </c>
      <c r="H15" s="41">
        <v>41144.07</v>
      </c>
      <c r="I15" s="50">
        <v>21928.55</v>
      </c>
      <c r="J15" s="51">
        <f t="shared" si="6"/>
        <v>149.92639925175422</v>
      </c>
      <c r="K15" s="51">
        <f t="shared" si="3"/>
        <v>53.29698787698932</v>
      </c>
    </row>
    <row r="16" spans="1:11" ht="30" customHeight="1" x14ac:dyDescent="0.25">
      <c r="A16" s="7"/>
      <c r="B16" s="7"/>
      <c r="C16" s="8"/>
      <c r="D16" s="8">
        <v>6362</v>
      </c>
      <c r="E16" s="21" t="s">
        <v>76</v>
      </c>
      <c r="F16" s="41">
        <v>72201.210000000006</v>
      </c>
      <c r="G16" s="41">
        <v>110159.93</v>
      </c>
      <c r="H16" s="41">
        <v>110159.93</v>
      </c>
      <c r="I16" s="50">
        <v>93001.2</v>
      </c>
      <c r="J16" s="51">
        <f t="shared" si="6"/>
        <v>128.80836761599977</v>
      </c>
      <c r="K16" s="51">
        <f t="shared" si="3"/>
        <v>84.423800922894571</v>
      </c>
    </row>
    <row r="17" spans="1:11" ht="21" customHeight="1" x14ac:dyDescent="0.25">
      <c r="A17" s="81"/>
      <c r="B17" s="81"/>
      <c r="C17" s="91">
        <v>638</v>
      </c>
      <c r="D17" s="91"/>
      <c r="E17" s="92" t="s">
        <v>163</v>
      </c>
      <c r="F17" s="82">
        <f>F18</f>
        <v>90864.9</v>
      </c>
      <c r="G17" s="82">
        <f t="shared" ref="G17:I17" si="7">G18</f>
        <v>13935.89</v>
      </c>
      <c r="H17" s="82">
        <f t="shared" si="7"/>
        <v>13935.89</v>
      </c>
      <c r="I17" s="82">
        <f t="shared" si="7"/>
        <v>0</v>
      </c>
      <c r="J17" s="90">
        <f t="shared" si="6"/>
        <v>0</v>
      </c>
      <c r="K17" s="90">
        <f t="shared" si="3"/>
        <v>0</v>
      </c>
    </row>
    <row r="18" spans="1:11" ht="19.5" customHeight="1" x14ac:dyDescent="0.25">
      <c r="A18" s="7"/>
      <c r="B18" s="7"/>
      <c r="C18" s="8"/>
      <c r="D18" s="8">
        <v>6381</v>
      </c>
      <c r="E18" s="21" t="s">
        <v>85</v>
      </c>
      <c r="F18" s="41">
        <v>90864.9</v>
      </c>
      <c r="G18" s="41">
        <v>13935.89</v>
      </c>
      <c r="H18" s="41">
        <v>13935.89</v>
      </c>
      <c r="I18" s="50">
        <v>0</v>
      </c>
      <c r="J18" s="51">
        <f t="shared" si="6"/>
        <v>0</v>
      </c>
      <c r="K18" s="51">
        <f t="shared" si="3"/>
        <v>0</v>
      </c>
    </row>
    <row r="19" spans="1:11" ht="21" customHeight="1" x14ac:dyDescent="0.25">
      <c r="A19" s="45"/>
      <c r="B19" s="45">
        <v>65</v>
      </c>
      <c r="C19" s="46"/>
      <c r="D19" s="46"/>
      <c r="E19" s="49" t="s">
        <v>77</v>
      </c>
      <c r="F19" s="48">
        <f>F20</f>
        <v>76554</v>
      </c>
      <c r="G19" s="48">
        <f t="shared" ref="G19:I19" si="8">G20</f>
        <v>166567.12</v>
      </c>
      <c r="H19" s="48">
        <f t="shared" si="8"/>
        <v>166567.12</v>
      </c>
      <c r="I19" s="48">
        <f t="shared" si="8"/>
        <v>81693.759999999995</v>
      </c>
      <c r="J19" s="55">
        <f>I19/F19*100</f>
        <v>106.71390129842986</v>
      </c>
      <c r="K19" s="58">
        <f t="shared" si="3"/>
        <v>49.045549926059834</v>
      </c>
    </row>
    <row r="20" spans="1:11" ht="20.25" customHeight="1" x14ac:dyDescent="0.25">
      <c r="A20" s="80"/>
      <c r="B20" s="81"/>
      <c r="C20" s="91">
        <v>652</v>
      </c>
      <c r="D20" s="91"/>
      <c r="E20" s="92" t="s">
        <v>77</v>
      </c>
      <c r="F20" s="82">
        <f>F21</f>
        <v>76554</v>
      </c>
      <c r="G20" s="82">
        <f t="shared" ref="G20:I20" si="9">G21</f>
        <v>166567.12</v>
      </c>
      <c r="H20" s="82">
        <f t="shared" si="9"/>
        <v>166567.12</v>
      </c>
      <c r="I20" s="82">
        <f t="shared" si="9"/>
        <v>81693.759999999995</v>
      </c>
      <c r="J20" s="90">
        <f t="shared" si="6"/>
        <v>106.71390129842986</v>
      </c>
      <c r="K20" s="90">
        <f t="shared" si="3"/>
        <v>49.045549926059834</v>
      </c>
    </row>
    <row r="21" spans="1:11" ht="18" customHeight="1" x14ac:dyDescent="0.25">
      <c r="A21" s="7"/>
      <c r="B21" s="7"/>
      <c r="C21" s="8"/>
      <c r="D21" s="8">
        <v>6526</v>
      </c>
      <c r="E21" s="21" t="s">
        <v>78</v>
      </c>
      <c r="F21" s="41">
        <v>76554</v>
      </c>
      <c r="G21" s="41">
        <v>166567.12</v>
      </c>
      <c r="H21" s="41">
        <v>166567.12</v>
      </c>
      <c r="I21" s="50">
        <v>81693.759999999995</v>
      </c>
      <c r="J21" s="51">
        <f t="shared" si="6"/>
        <v>106.71390129842986</v>
      </c>
      <c r="K21" s="51">
        <f t="shared" si="3"/>
        <v>49.045549926059834</v>
      </c>
    </row>
    <row r="22" spans="1:11" ht="25.5" x14ac:dyDescent="0.25">
      <c r="A22" s="45"/>
      <c r="B22" s="45">
        <v>66</v>
      </c>
      <c r="C22" s="46"/>
      <c r="D22" s="46"/>
      <c r="E22" s="47" t="s">
        <v>17</v>
      </c>
      <c r="F22" s="48">
        <f>F23+F25</f>
        <v>8149.0700000000006</v>
      </c>
      <c r="G22" s="48">
        <f t="shared" ref="G22:I22" si="10">G23+G25</f>
        <v>16324.91</v>
      </c>
      <c r="H22" s="48">
        <f t="shared" si="10"/>
        <v>16324.91</v>
      </c>
      <c r="I22" s="48">
        <f t="shared" si="10"/>
        <v>9238.81</v>
      </c>
      <c r="J22" s="55">
        <f>I22/F22*100</f>
        <v>113.37256889436462</v>
      </c>
      <c r="K22" s="58">
        <f t="shared" si="3"/>
        <v>56.593328845304505</v>
      </c>
    </row>
    <row r="23" spans="1:11" ht="25.5" x14ac:dyDescent="0.25">
      <c r="A23" s="80"/>
      <c r="B23" s="89"/>
      <c r="C23" s="91">
        <v>661</v>
      </c>
      <c r="D23" s="91"/>
      <c r="E23" s="93" t="s">
        <v>32</v>
      </c>
      <c r="F23" s="82">
        <f>F24</f>
        <v>4361.5600000000004</v>
      </c>
      <c r="G23" s="82">
        <f t="shared" ref="G23:I23" si="11">G24</f>
        <v>7034.31</v>
      </c>
      <c r="H23" s="82">
        <f t="shared" si="11"/>
        <v>7034.31</v>
      </c>
      <c r="I23" s="82">
        <f t="shared" si="11"/>
        <v>4670.9399999999996</v>
      </c>
      <c r="J23" s="90">
        <f t="shared" si="6"/>
        <v>107.09333357789413</v>
      </c>
      <c r="K23" s="90">
        <f t="shared" si="3"/>
        <v>66.402248408159423</v>
      </c>
    </row>
    <row r="24" spans="1:11" x14ac:dyDescent="0.25">
      <c r="A24" s="7"/>
      <c r="B24" s="7"/>
      <c r="C24" s="8"/>
      <c r="D24" s="8">
        <v>6615</v>
      </c>
      <c r="E24" s="11" t="s">
        <v>79</v>
      </c>
      <c r="F24" s="41">
        <v>4361.5600000000004</v>
      </c>
      <c r="G24" s="41">
        <v>7034.31</v>
      </c>
      <c r="H24" s="41">
        <v>7034.31</v>
      </c>
      <c r="I24" s="50">
        <v>4670.9399999999996</v>
      </c>
      <c r="J24" s="51">
        <f t="shared" si="6"/>
        <v>107.09333357789413</v>
      </c>
      <c r="K24" s="51">
        <f t="shared" ref="K24:K26" si="12">I24/H24*100</f>
        <v>66.402248408159423</v>
      </c>
    </row>
    <row r="25" spans="1:11" x14ac:dyDescent="0.25">
      <c r="A25" s="81"/>
      <c r="B25" s="81"/>
      <c r="C25" s="91">
        <v>663</v>
      </c>
      <c r="D25" s="91"/>
      <c r="E25" s="93" t="s">
        <v>80</v>
      </c>
      <c r="F25" s="82">
        <f>F26</f>
        <v>3787.51</v>
      </c>
      <c r="G25" s="82">
        <f t="shared" ref="G25:I25" si="13">G26</f>
        <v>9290.6</v>
      </c>
      <c r="H25" s="82">
        <f t="shared" si="13"/>
        <v>9290.6</v>
      </c>
      <c r="I25" s="82">
        <f t="shared" si="13"/>
        <v>4567.87</v>
      </c>
      <c r="J25" s="90">
        <f t="shared" si="6"/>
        <v>120.60350995772949</v>
      </c>
      <c r="K25" s="90">
        <f t="shared" si="12"/>
        <v>49.166576970271024</v>
      </c>
    </row>
    <row r="26" spans="1:11" x14ac:dyDescent="0.25">
      <c r="A26" s="7"/>
      <c r="B26" s="7"/>
      <c r="C26" s="8"/>
      <c r="D26" s="8">
        <v>6632</v>
      </c>
      <c r="E26" s="11" t="s">
        <v>81</v>
      </c>
      <c r="F26" s="41">
        <v>3787.51</v>
      </c>
      <c r="G26" s="41">
        <v>9290.6</v>
      </c>
      <c r="H26" s="41">
        <v>9290.6</v>
      </c>
      <c r="I26" s="41">
        <v>4567.87</v>
      </c>
      <c r="J26" s="51">
        <f t="shared" si="6"/>
        <v>120.60350995772949</v>
      </c>
      <c r="K26" s="51">
        <f t="shared" si="12"/>
        <v>49.166576970271024</v>
      </c>
    </row>
    <row r="27" spans="1:11" x14ac:dyDescent="0.25">
      <c r="A27" s="45"/>
      <c r="B27" s="45">
        <v>67</v>
      </c>
      <c r="C27" s="46"/>
      <c r="D27" s="46"/>
      <c r="E27" s="47" t="s">
        <v>82</v>
      </c>
      <c r="F27" s="62">
        <f>F28</f>
        <v>429806.86</v>
      </c>
      <c r="G27" s="62">
        <f t="shared" ref="G27:I27" si="14">G28</f>
        <v>1093162.6500000001</v>
      </c>
      <c r="H27" s="62">
        <f t="shared" si="14"/>
        <v>1093162.6500000001</v>
      </c>
      <c r="I27" s="62">
        <f t="shared" si="14"/>
        <v>480534.96</v>
      </c>
      <c r="J27" s="55">
        <f>I27/F27*100</f>
        <v>111.80253381716616</v>
      </c>
      <c r="K27" s="58">
        <f>I27/H27*100</f>
        <v>43.958230735380496</v>
      </c>
    </row>
    <row r="28" spans="1:11" x14ac:dyDescent="0.25">
      <c r="A28" s="86"/>
      <c r="B28" s="81"/>
      <c r="C28" s="81">
        <v>671</v>
      </c>
      <c r="D28" s="91"/>
      <c r="E28" s="93" t="s">
        <v>90</v>
      </c>
      <c r="F28" s="94">
        <f>SUM(F29+F30)</f>
        <v>429806.86</v>
      </c>
      <c r="G28" s="94">
        <f t="shared" ref="G28:I28" si="15">SUM(G29+G30)</f>
        <v>1093162.6500000001</v>
      </c>
      <c r="H28" s="94">
        <f t="shared" si="15"/>
        <v>1093162.6500000001</v>
      </c>
      <c r="I28" s="94">
        <f t="shared" si="15"/>
        <v>480534.96</v>
      </c>
      <c r="J28" s="95">
        <f>I28/F28*100</f>
        <v>111.80253381716616</v>
      </c>
      <c r="K28" s="77">
        <f>I28/H28*100</f>
        <v>43.958230735380496</v>
      </c>
    </row>
    <row r="29" spans="1:11" ht="30.75" customHeight="1" x14ac:dyDescent="0.25">
      <c r="A29" s="80"/>
      <c r="B29" s="84"/>
      <c r="C29" s="87"/>
      <c r="D29" s="87">
        <v>6711</v>
      </c>
      <c r="E29" s="88" t="s">
        <v>83</v>
      </c>
      <c r="F29" s="38">
        <v>394580.44</v>
      </c>
      <c r="G29" s="38">
        <v>1040073.53</v>
      </c>
      <c r="H29" s="38">
        <v>1040073.53</v>
      </c>
      <c r="I29" s="74">
        <v>458990.4</v>
      </c>
      <c r="J29" s="51">
        <f t="shared" si="6"/>
        <v>116.32365760451786</v>
      </c>
      <c r="K29" s="51">
        <f t="shared" ref="K29:K33" si="16">I29/H29*100</f>
        <v>44.13057219137189</v>
      </c>
    </row>
    <row r="30" spans="1:11" ht="25.5" x14ac:dyDescent="0.25">
      <c r="A30" s="80"/>
      <c r="B30" s="84"/>
      <c r="C30" s="84"/>
      <c r="D30" s="84">
        <v>6712</v>
      </c>
      <c r="E30" s="88" t="s">
        <v>84</v>
      </c>
      <c r="F30" s="38">
        <v>35226.42</v>
      </c>
      <c r="G30" s="38">
        <v>53089.120000000003</v>
      </c>
      <c r="H30" s="38">
        <v>53089.120000000003</v>
      </c>
      <c r="I30" s="74">
        <v>21544.560000000001</v>
      </c>
      <c r="J30" s="51">
        <f t="shared" si="6"/>
        <v>61.160231439924928</v>
      </c>
      <c r="K30" s="51">
        <f t="shared" si="16"/>
        <v>40.58187440289084</v>
      </c>
    </row>
    <row r="31" spans="1:11" x14ac:dyDescent="0.25">
      <c r="A31" s="17">
        <v>9</v>
      </c>
      <c r="B31" s="17"/>
      <c r="C31" s="17"/>
      <c r="D31" s="17"/>
      <c r="E31" s="44" t="s">
        <v>88</v>
      </c>
      <c r="F31" s="42"/>
      <c r="G31" s="43"/>
      <c r="H31" s="42"/>
      <c r="I31" s="59"/>
      <c r="J31" s="60"/>
      <c r="K31" s="51"/>
    </row>
    <row r="32" spans="1:11" x14ac:dyDescent="0.25">
      <c r="A32" s="52"/>
      <c r="B32" s="52">
        <v>92</v>
      </c>
      <c r="C32" s="52"/>
      <c r="D32" s="52"/>
      <c r="E32" s="53" t="s">
        <v>86</v>
      </c>
      <c r="F32" s="54">
        <f>F33</f>
        <v>3587.55</v>
      </c>
      <c r="G32" s="54">
        <f>G33</f>
        <v>47112.31</v>
      </c>
      <c r="H32" s="54">
        <f>H33</f>
        <v>47112.31</v>
      </c>
      <c r="I32" s="54">
        <f>I33</f>
        <v>47112.31</v>
      </c>
      <c r="J32" s="71">
        <f t="shared" ref="J32:J33" si="17">I32/F32*100</f>
        <v>1313.2168192777799</v>
      </c>
      <c r="K32" s="71">
        <f t="shared" si="16"/>
        <v>100</v>
      </c>
    </row>
    <row r="33" spans="1:11" x14ac:dyDescent="0.25">
      <c r="A33" s="63"/>
      <c r="B33" s="63"/>
      <c r="C33" s="63">
        <v>922</v>
      </c>
      <c r="D33" s="63"/>
      <c r="E33" s="63" t="s">
        <v>87</v>
      </c>
      <c r="F33" s="64">
        <v>3587.55</v>
      </c>
      <c r="G33" s="64">
        <v>47112.31</v>
      </c>
      <c r="H33" s="64">
        <v>47112.31</v>
      </c>
      <c r="I33" s="64">
        <v>47112.31</v>
      </c>
      <c r="J33" s="72">
        <f t="shared" si="17"/>
        <v>1313.2168192777799</v>
      </c>
      <c r="K33" s="72">
        <f t="shared" si="16"/>
        <v>100</v>
      </c>
    </row>
    <row r="34" spans="1:11" x14ac:dyDescent="0.25">
      <c r="A34" s="65"/>
      <c r="B34" s="65"/>
      <c r="C34" s="65"/>
      <c r="D34" s="65"/>
      <c r="E34" s="65"/>
      <c r="F34" s="78"/>
      <c r="G34" s="78"/>
      <c r="H34" s="78"/>
      <c r="I34" s="78"/>
      <c r="J34" s="79"/>
      <c r="K34" s="79"/>
    </row>
    <row r="35" spans="1:11" x14ac:dyDescent="0.25">
      <c r="A35" s="65"/>
      <c r="B35" s="65"/>
      <c r="C35" s="65"/>
      <c r="D35" s="65"/>
      <c r="E35" s="65"/>
      <c r="F35" s="78"/>
      <c r="G35" s="78"/>
      <c r="H35" s="78"/>
      <c r="I35" s="78"/>
      <c r="J35" s="79"/>
      <c r="K35" s="79"/>
    </row>
    <row r="36" spans="1:11" x14ac:dyDescent="0.25">
      <c r="A36" s="66"/>
      <c r="B36" s="66"/>
      <c r="C36" s="66"/>
      <c r="D36" s="66"/>
      <c r="E36" s="66"/>
      <c r="F36" s="67"/>
      <c r="G36" s="67"/>
      <c r="H36" s="67"/>
      <c r="I36" s="67"/>
      <c r="J36" s="56"/>
      <c r="K36" s="56"/>
    </row>
    <row r="37" spans="1:11" x14ac:dyDescent="0.25">
      <c r="A37" s="66"/>
      <c r="B37" s="66"/>
      <c r="C37" s="66"/>
      <c r="D37" s="66"/>
      <c r="E37" s="66"/>
      <c r="F37" s="67"/>
      <c r="G37" s="67"/>
      <c r="H37" s="67"/>
      <c r="I37" s="67"/>
      <c r="J37" s="56"/>
      <c r="K37" s="56"/>
    </row>
    <row r="38" spans="1:11" x14ac:dyDescent="0.25">
      <c r="A38" s="66"/>
      <c r="B38" s="66"/>
      <c r="C38" s="66"/>
      <c r="D38" s="66"/>
      <c r="E38" s="66"/>
      <c r="F38" s="67"/>
      <c r="G38" s="67"/>
      <c r="H38" s="67"/>
      <c r="I38" s="67"/>
      <c r="J38" s="56"/>
      <c r="K38" s="56"/>
    </row>
    <row r="39" spans="1:11" ht="36.75" customHeight="1" x14ac:dyDescent="0.25">
      <c r="A39" s="244" t="s">
        <v>6</v>
      </c>
      <c r="B39" s="244"/>
      <c r="C39" s="244"/>
      <c r="D39" s="244"/>
      <c r="E39" s="244"/>
      <c r="F39" s="70" t="s">
        <v>21</v>
      </c>
      <c r="G39" s="29" t="s">
        <v>56</v>
      </c>
      <c r="H39" s="29" t="s">
        <v>53</v>
      </c>
      <c r="I39" s="29" t="s">
        <v>22</v>
      </c>
      <c r="J39" s="29" t="s">
        <v>23</v>
      </c>
      <c r="K39" s="29" t="s">
        <v>54</v>
      </c>
    </row>
    <row r="40" spans="1:11" ht="25.5" customHeight="1" x14ac:dyDescent="0.25">
      <c r="A40" s="243">
        <v>1</v>
      </c>
      <c r="B40" s="243"/>
      <c r="C40" s="243"/>
      <c r="D40" s="243"/>
      <c r="E40" s="243"/>
      <c r="F40" s="75">
        <v>2</v>
      </c>
      <c r="G40" s="75">
        <v>3</v>
      </c>
      <c r="H40" s="75">
        <v>4</v>
      </c>
      <c r="I40" s="75">
        <v>5</v>
      </c>
      <c r="J40" s="75" t="s">
        <v>37</v>
      </c>
      <c r="K40" s="75" t="s">
        <v>38</v>
      </c>
    </row>
    <row r="41" spans="1:11" ht="18" customHeight="1" x14ac:dyDescent="0.25">
      <c r="A41" s="107"/>
      <c r="B41" s="107"/>
      <c r="C41" s="107"/>
      <c r="D41" s="114"/>
      <c r="E41" s="107" t="s">
        <v>51</v>
      </c>
      <c r="F41" s="115">
        <f>F42+F85</f>
        <v>695789.79999999993</v>
      </c>
      <c r="G41" s="115">
        <f>G42+G85</f>
        <v>1498361.1</v>
      </c>
      <c r="H41" s="115">
        <f>H42+H85</f>
        <v>1498361.45</v>
      </c>
      <c r="I41" s="115">
        <f>I42+I85</f>
        <v>770892.32</v>
      </c>
      <c r="J41" s="106">
        <f>I41/F41*100</f>
        <v>110.7938518213403</v>
      </c>
      <c r="K41" s="106">
        <f>I41/H41*100</f>
        <v>51.449022530578311</v>
      </c>
    </row>
    <row r="42" spans="1:11" x14ac:dyDescent="0.25">
      <c r="A42" s="97">
        <v>3</v>
      </c>
      <c r="B42" s="97"/>
      <c r="C42" s="97"/>
      <c r="D42" s="97"/>
      <c r="E42" s="97" t="s">
        <v>3</v>
      </c>
      <c r="F42" s="98">
        <f>SUM(F43+F50+F80)</f>
        <v>566932.21</v>
      </c>
      <c r="G42" s="98">
        <f>SUM(G43+G50+G80)</f>
        <v>1276253.75</v>
      </c>
      <c r="H42" s="98">
        <f>SUM(H43+H50+H80)</f>
        <v>1276254.0999999999</v>
      </c>
      <c r="I42" s="98">
        <f>SUM(I43+I50+I80)</f>
        <v>563015.84</v>
      </c>
      <c r="J42" s="121">
        <f t="shared" ref="J42" si="18">I42/F42*100</f>
        <v>99.309199595486035</v>
      </c>
      <c r="K42" s="122">
        <f>I42/H42*100</f>
        <v>44.114713519823368</v>
      </c>
    </row>
    <row r="43" spans="1:11" ht="22.5" x14ac:dyDescent="0.25">
      <c r="A43" s="116" t="s">
        <v>130</v>
      </c>
      <c r="B43" s="47">
        <v>31</v>
      </c>
      <c r="C43" s="47"/>
      <c r="D43" s="47"/>
      <c r="E43" s="47" t="s">
        <v>4</v>
      </c>
      <c r="F43" s="48">
        <f>SUM(F44+F46+F48)</f>
        <v>404253.86</v>
      </c>
      <c r="G43" s="48">
        <f t="shared" ref="G43" si="19">SUM(G44+G46+G48)</f>
        <v>1023093.77</v>
      </c>
      <c r="H43" s="48">
        <f>SUM(H44+H46+H48)</f>
        <v>1023093.8099999999</v>
      </c>
      <c r="I43" s="48">
        <f>SUM(I44+I46+I48)</f>
        <v>448050.83999999997</v>
      </c>
      <c r="J43" s="55">
        <f>I43/F43*100</f>
        <v>110.83402889461587</v>
      </c>
      <c r="K43" s="55">
        <f>I43/H43*100</f>
        <v>43.79372014771549</v>
      </c>
    </row>
    <row r="44" spans="1:11" x14ac:dyDescent="0.25">
      <c r="A44" s="80"/>
      <c r="B44" s="81"/>
      <c r="C44" s="81">
        <v>311</v>
      </c>
      <c r="D44" s="81"/>
      <c r="E44" s="81" t="s">
        <v>33</v>
      </c>
      <c r="F44" s="82">
        <f>F45</f>
        <v>341475.99</v>
      </c>
      <c r="G44" s="82">
        <f t="shared" ref="G44:I44" si="20">G45</f>
        <v>818236.11</v>
      </c>
      <c r="H44" s="82">
        <f t="shared" si="20"/>
        <v>818236.11</v>
      </c>
      <c r="I44" s="82">
        <f t="shared" si="20"/>
        <v>380933.91</v>
      </c>
      <c r="J44" s="123">
        <f t="shared" ref="J44:J94" si="21">I44/F44*100</f>
        <v>111.55510816441296</v>
      </c>
      <c r="K44" s="123">
        <f t="shared" ref="K44:K94" si="22">I44/H44*100</f>
        <v>46.555499732222763</v>
      </c>
    </row>
    <row r="45" spans="1:11" x14ac:dyDescent="0.25">
      <c r="A45" s="7"/>
      <c r="B45" s="7"/>
      <c r="C45" s="7"/>
      <c r="D45" s="7">
        <v>3111</v>
      </c>
      <c r="E45" s="7" t="s">
        <v>34</v>
      </c>
      <c r="F45" s="41">
        <v>341475.99</v>
      </c>
      <c r="G45" s="41">
        <v>818236.11</v>
      </c>
      <c r="H45" s="41">
        <v>818236.11</v>
      </c>
      <c r="I45" s="50">
        <v>380933.91</v>
      </c>
      <c r="J45" s="125">
        <f t="shared" si="21"/>
        <v>111.55510816441296</v>
      </c>
      <c r="K45" s="125">
        <f t="shared" si="22"/>
        <v>46.555499732222763</v>
      </c>
    </row>
    <row r="46" spans="1:11" x14ac:dyDescent="0.25">
      <c r="A46" s="81"/>
      <c r="B46" s="81"/>
      <c r="C46" s="81">
        <v>312</v>
      </c>
      <c r="D46" s="81"/>
      <c r="E46" s="81" t="s">
        <v>89</v>
      </c>
      <c r="F46" s="82">
        <f>F47</f>
        <v>7726.11</v>
      </c>
      <c r="G46" s="82">
        <f t="shared" ref="G46:I46" si="23">G47</f>
        <v>74457.5</v>
      </c>
      <c r="H46" s="82">
        <f t="shared" si="23"/>
        <v>74457.5</v>
      </c>
      <c r="I46" s="82">
        <f t="shared" si="23"/>
        <v>5999.79</v>
      </c>
      <c r="J46" s="123">
        <f t="shared" si="21"/>
        <v>77.656026124401549</v>
      </c>
      <c r="K46" s="123">
        <f t="shared" si="22"/>
        <v>8.0580062451734218</v>
      </c>
    </row>
    <row r="47" spans="1:11" x14ac:dyDescent="0.25">
      <c r="A47" s="7"/>
      <c r="B47" s="7"/>
      <c r="C47" s="7"/>
      <c r="D47" s="7">
        <v>3121</v>
      </c>
      <c r="E47" s="7" t="s">
        <v>89</v>
      </c>
      <c r="F47" s="41">
        <v>7726.11</v>
      </c>
      <c r="G47" s="41">
        <v>74457.5</v>
      </c>
      <c r="H47" s="41">
        <v>74457.5</v>
      </c>
      <c r="I47" s="50">
        <v>5999.79</v>
      </c>
      <c r="J47" s="125">
        <f t="shared" si="21"/>
        <v>77.656026124401549</v>
      </c>
      <c r="K47" s="125">
        <f t="shared" si="22"/>
        <v>8.0580062451734218</v>
      </c>
    </row>
    <row r="48" spans="1:11" x14ac:dyDescent="0.25">
      <c r="A48" s="81"/>
      <c r="B48" s="81"/>
      <c r="C48" s="81">
        <v>313</v>
      </c>
      <c r="D48" s="81"/>
      <c r="E48" s="81" t="s">
        <v>92</v>
      </c>
      <c r="F48" s="82">
        <f>F49</f>
        <v>55051.76</v>
      </c>
      <c r="G48" s="82">
        <f t="shared" ref="G48" si="24">G49</f>
        <v>130400.16</v>
      </c>
      <c r="H48" s="82">
        <f>H49</f>
        <v>130400.2</v>
      </c>
      <c r="I48" s="82">
        <f>I49</f>
        <v>61117.14</v>
      </c>
      <c r="J48" s="123">
        <f t="shared" si="21"/>
        <v>111.01759507779587</v>
      </c>
      <c r="K48" s="123">
        <f>I48/H48*100</f>
        <v>46.868900507821309</v>
      </c>
    </row>
    <row r="49" spans="1:11" x14ac:dyDescent="0.25">
      <c r="A49" s="7"/>
      <c r="B49" s="7"/>
      <c r="C49" s="7"/>
      <c r="D49" s="7">
        <v>3132</v>
      </c>
      <c r="E49" s="7" t="s">
        <v>93</v>
      </c>
      <c r="F49" s="41">
        <v>55051.76</v>
      </c>
      <c r="G49" s="41">
        <v>130400.16</v>
      </c>
      <c r="H49" s="41">
        <v>130400.2</v>
      </c>
      <c r="I49" s="50">
        <v>61117.14</v>
      </c>
      <c r="J49" s="125">
        <f t="shared" si="21"/>
        <v>111.01759507779587</v>
      </c>
      <c r="K49" s="125">
        <f t="shared" si="22"/>
        <v>46.868900507821309</v>
      </c>
    </row>
    <row r="50" spans="1:11" x14ac:dyDescent="0.25">
      <c r="A50" s="117" t="s">
        <v>131</v>
      </c>
      <c r="B50" s="45">
        <v>32</v>
      </c>
      <c r="C50" s="46"/>
      <c r="D50" s="46"/>
      <c r="E50" s="45" t="s">
        <v>11</v>
      </c>
      <c r="F50" s="48">
        <f>SUM(F51+F55+F61+F71+F73)</f>
        <v>161667.58000000002</v>
      </c>
      <c r="G50" s="48">
        <f>SUM(G51+G55+G61+G71+G73)</f>
        <v>250770.97</v>
      </c>
      <c r="H50" s="48">
        <f>SUM(H51+H55+H61+H71+H73)</f>
        <v>250771.28</v>
      </c>
      <c r="I50" s="48">
        <f>SUM(I51+I55+I61+I71+I73)</f>
        <v>112373.91</v>
      </c>
      <c r="J50" s="55">
        <f t="shared" si="21"/>
        <v>69.509242360156549</v>
      </c>
      <c r="K50" s="55">
        <f t="shared" si="22"/>
        <v>44.811315713665458</v>
      </c>
    </row>
    <row r="51" spans="1:11" x14ac:dyDescent="0.25">
      <c r="A51" s="81"/>
      <c r="B51" s="81"/>
      <c r="C51" s="81">
        <v>321</v>
      </c>
      <c r="D51" s="81"/>
      <c r="E51" s="81" t="s">
        <v>35</v>
      </c>
      <c r="F51" s="82">
        <f>SUM(F52:F54)</f>
        <v>9742.7900000000009</v>
      </c>
      <c r="G51" s="82">
        <f t="shared" ref="G51:I51" si="25">SUM(G52:G54)</f>
        <v>31534.94</v>
      </c>
      <c r="H51" s="82">
        <f t="shared" si="25"/>
        <v>31535.249999999996</v>
      </c>
      <c r="I51" s="82">
        <f t="shared" si="25"/>
        <v>13384.91</v>
      </c>
      <c r="J51" s="123">
        <f t="shared" si="21"/>
        <v>137.38272096596558</v>
      </c>
      <c r="K51" s="123">
        <f t="shared" si="22"/>
        <v>42.444280606622755</v>
      </c>
    </row>
    <row r="52" spans="1:11" x14ac:dyDescent="0.25">
      <c r="A52" s="7"/>
      <c r="B52" s="17"/>
      <c r="C52" s="7"/>
      <c r="D52" s="7">
        <v>3211</v>
      </c>
      <c r="E52" s="21" t="s">
        <v>36</v>
      </c>
      <c r="F52" s="41">
        <v>348.4</v>
      </c>
      <c r="G52" s="41">
        <v>3052.63</v>
      </c>
      <c r="H52" s="41">
        <v>3052.94</v>
      </c>
      <c r="I52" s="57">
        <v>954.79</v>
      </c>
      <c r="J52" s="125">
        <f t="shared" si="21"/>
        <v>274.04994259471869</v>
      </c>
      <c r="K52" s="125">
        <f t="shared" si="22"/>
        <v>31.274443651038013</v>
      </c>
    </row>
    <row r="53" spans="1:11" x14ac:dyDescent="0.25">
      <c r="A53" s="7"/>
      <c r="B53" s="17"/>
      <c r="C53" s="7"/>
      <c r="D53" s="7">
        <v>3212</v>
      </c>
      <c r="E53" s="7" t="s">
        <v>94</v>
      </c>
      <c r="F53" s="41">
        <v>9325.3700000000008</v>
      </c>
      <c r="G53" s="41">
        <v>27420.53</v>
      </c>
      <c r="H53" s="41">
        <v>27420.53</v>
      </c>
      <c r="I53" s="57">
        <v>12159.53</v>
      </c>
      <c r="J53" s="125">
        <f t="shared" si="21"/>
        <v>130.39193082955421</v>
      </c>
      <c r="K53" s="125">
        <f t="shared" si="22"/>
        <v>44.344620618201034</v>
      </c>
    </row>
    <row r="54" spans="1:11" x14ac:dyDescent="0.25">
      <c r="A54" s="7"/>
      <c r="B54" s="7"/>
      <c r="C54" s="7"/>
      <c r="D54" s="7">
        <v>3213</v>
      </c>
      <c r="E54" s="7" t="s">
        <v>95</v>
      </c>
      <c r="F54" s="41">
        <v>69.02</v>
      </c>
      <c r="G54" s="41">
        <v>1061.78</v>
      </c>
      <c r="H54" s="41">
        <v>1061.78</v>
      </c>
      <c r="I54" s="57">
        <v>270.58999999999997</v>
      </c>
      <c r="J54" s="125">
        <f t="shared" si="21"/>
        <v>392.0457838307737</v>
      </c>
      <c r="K54" s="125">
        <f t="shared" si="22"/>
        <v>25.4845636572548</v>
      </c>
    </row>
    <row r="55" spans="1:11" x14ac:dyDescent="0.25">
      <c r="A55" s="81"/>
      <c r="B55" s="81"/>
      <c r="C55" s="81">
        <v>322</v>
      </c>
      <c r="D55" s="81"/>
      <c r="E55" s="81" t="s">
        <v>96</v>
      </c>
      <c r="F55" s="82">
        <f>SUM(F56:F60)</f>
        <v>56869.65</v>
      </c>
      <c r="G55" s="82">
        <f t="shared" ref="G55:I55" si="26">SUM(G56:G60)</f>
        <v>120910.45999999999</v>
      </c>
      <c r="H55" s="82">
        <f t="shared" si="26"/>
        <v>120910.45999999999</v>
      </c>
      <c r="I55" s="82">
        <f t="shared" si="26"/>
        <v>49530.600000000006</v>
      </c>
      <c r="J55" s="123">
        <f t="shared" si="21"/>
        <v>87.094961899712771</v>
      </c>
      <c r="K55" s="123">
        <f t="shared" si="22"/>
        <v>40.964694038878037</v>
      </c>
    </row>
    <row r="56" spans="1:11" x14ac:dyDescent="0.25">
      <c r="A56" s="84"/>
      <c r="B56" s="84"/>
      <c r="C56" s="84"/>
      <c r="D56" s="84">
        <v>3221</v>
      </c>
      <c r="E56" s="84" t="s">
        <v>97</v>
      </c>
      <c r="F56" s="38">
        <v>17980.43</v>
      </c>
      <c r="G56" s="38">
        <v>35768.78</v>
      </c>
      <c r="H56" s="38">
        <v>35768.78</v>
      </c>
      <c r="I56" s="85">
        <v>16182.79</v>
      </c>
      <c r="J56" s="125">
        <f t="shared" si="21"/>
        <v>90.002241325708013</v>
      </c>
      <c r="K56" s="125">
        <f t="shared" si="22"/>
        <v>45.242778758459195</v>
      </c>
    </row>
    <row r="57" spans="1:11" x14ac:dyDescent="0.25">
      <c r="A57" s="84"/>
      <c r="B57" s="84"/>
      <c r="C57" s="84"/>
      <c r="D57" s="84">
        <v>3223</v>
      </c>
      <c r="E57" s="84" t="s">
        <v>98</v>
      </c>
      <c r="F57" s="38">
        <v>32498.05</v>
      </c>
      <c r="G57" s="38">
        <v>75187.48</v>
      </c>
      <c r="H57" s="38">
        <v>75187.48</v>
      </c>
      <c r="I57" s="85">
        <v>23671.48</v>
      </c>
      <c r="J57" s="125">
        <f t="shared" si="21"/>
        <v>72.83969345853059</v>
      </c>
      <c r="K57" s="125">
        <f t="shared" si="22"/>
        <v>31.48327354501042</v>
      </c>
    </row>
    <row r="58" spans="1:11" x14ac:dyDescent="0.25">
      <c r="A58" s="84"/>
      <c r="B58" s="84"/>
      <c r="C58" s="84"/>
      <c r="D58" s="84">
        <v>3224</v>
      </c>
      <c r="E58" s="84" t="s">
        <v>99</v>
      </c>
      <c r="F58" s="38">
        <v>5573.27</v>
      </c>
      <c r="G58" s="38">
        <v>8626.9699999999993</v>
      </c>
      <c r="H58" s="38">
        <v>8626.9699999999993</v>
      </c>
      <c r="I58" s="85">
        <v>9271.83</v>
      </c>
      <c r="J58" s="125">
        <f t="shared" si="21"/>
        <v>166.36247660709063</v>
      </c>
      <c r="K58" s="125">
        <f t="shared" si="22"/>
        <v>107.47493036373142</v>
      </c>
    </row>
    <row r="59" spans="1:11" x14ac:dyDescent="0.25">
      <c r="A59" s="84"/>
      <c r="B59" s="84"/>
      <c r="C59" s="84"/>
      <c r="D59" s="84">
        <v>3225</v>
      </c>
      <c r="E59" s="84" t="s">
        <v>100</v>
      </c>
      <c r="F59" s="38">
        <v>817.9</v>
      </c>
      <c r="G59" s="38">
        <v>1061.78</v>
      </c>
      <c r="H59" s="38">
        <v>1061.78</v>
      </c>
      <c r="I59" s="85">
        <v>404.5</v>
      </c>
      <c r="J59" s="125">
        <f t="shared" si="21"/>
        <v>49.455923707054659</v>
      </c>
      <c r="K59" s="125">
        <f t="shared" si="22"/>
        <v>38.096404151519145</v>
      </c>
    </row>
    <row r="60" spans="1:11" x14ac:dyDescent="0.25">
      <c r="A60" s="84"/>
      <c r="B60" s="84"/>
      <c r="C60" s="84"/>
      <c r="D60" s="84">
        <v>3227</v>
      </c>
      <c r="E60" s="84" t="s">
        <v>133</v>
      </c>
      <c r="F60" s="38">
        <v>0</v>
      </c>
      <c r="G60" s="38">
        <v>265.45</v>
      </c>
      <c r="H60" s="38">
        <v>265.45</v>
      </c>
      <c r="I60" s="85"/>
      <c r="J60" s="125">
        <v>0</v>
      </c>
      <c r="K60" s="125">
        <f t="shared" si="22"/>
        <v>0</v>
      </c>
    </row>
    <row r="61" spans="1:11" x14ac:dyDescent="0.25">
      <c r="A61" s="81"/>
      <c r="B61" s="81"/>
      <c r="C61" s="81">
        <v>323</v>
      </c>
      <c r="D61" s="81"/>
      <c r="E61" s="81" t="s">
        <v>101</v>
      </c>
      <c r="F61" s="82">
        <f>SUM(F62:F70)</f>
        <v>77403.199999999997</v>
      </c>
      <c r="G61" s="82">
        <f t="shared" ref="G61:I61" si="27">SUM(G62:G70)</f>
        <v>74245.13</v>
      </c>
      <c r="H61" s="82">
        <f t="shared" si="27"/>
        <v>74245.13</v>
      </c>
      <c r="I61" s="82">
        <f t="shared" si="27"/>
        <v>37112.979999999996</v>
      </c>
      <c r="J61" s="123">
        <f t="shared" si="21"/>
        <v>47.947604233416705</v>
      </c>
      <c r="K61" s="123">
        <f t="shared" si="22"/>
        <v>49.987090062338083</v>
      </c>
    </row>
    <row r="62" spans="1:11" x14ac:dyDescent="0.25">
      <c r="A62" s="84"/>
      <c r="B62" s="84"/>
      <c r="C62" s="84"/>
      <c r="D62" s="84">
        <v>3231</v>
      </c>
      <c r="E62" s="84" t="s">
        <v>102</v>
      </c>
      <c r="F62" s="38">
        <v>9007.82</v>
      </c>
      <c r="G62" s="38">
        <v>20306.59</v>
      </c>
      <c r="H62" s="38">
        <v>20306.59</v>
      </c>
      <c r="I62" s="85">
        <v>9542.2800000000007</v>
      </c>
      <c r="J62" s="125">
        <f t="shared" si="21"/>
        <v>105.9332890754922</v>
      </c>
      <c r="K62" s="125">
        <f t="shared" si="22"/>
        <v>46.991050688471084</v>
      </c>
    </row>
    <row r="63" spans="1:11" x14ac:dyDescent="0.25">
      <c r="A63" s="84"/>
      <c r="B63" s="84"/>
      <c r="C63" s="84"/>
      <c r="D63" s="84">
        <v>3232</v>
      </c>
      <c r="E63" s="84" t="s">
        <v>103</v>
      </c>
      <c r="F63" s="38">
        <v>10657.63</v>
      </c>
      <c r="G63" s="38">
        <v>10617.82</v>
      </c>
      <c r="H63" s="38">
        <v>10617.82</v>
      </c>
      <c r="I63" s="85">
        <v>2426.69</v>
      </c>
      <c r="J63" s="125">
        <f t="shared" si="21"/>
        <v>22.769508793230766</v>
      </c>
      <c r="K63" s="125">
        <f t="shared" si="22"/>
        <v>22.85487981525398</v>
      </c>
    </row>
    <row r="64" spans="1:11" x14ac:dyDescent="0.25">
      <c r="A64" s="84"/>
      <c r="B64" s="84"/>
      <c r="C64" s="84"/>
      <c r="D64" s="84">
        <v>3233</v>
      </c>
      <c r="E64" s="84" t="s">
        <v>104</v>
      </c>
      <c r="F64" s="38">
        <v>1565.3</v>
      </c>
      <c r="G64" s="38">
        <v>2707.54</v>
      </c>
      <c r="H64" s="38">
        <v>2707.54</v>
      </c>
      <c r="I64" s="85">
        <v>1528.05</v>
      </c>
      <c r="J64" s="125">
        <f t="shared" si="21"/>
        <v>97.620264486041023</v>
      </c>
      <c r="K64" s="125">
        <f t="shared" si="22"/>
        <v>56.436839344940424</v>
      </c>
    </row>
    <row r="65" spans="1:11" x14ac:dyDescent="0.25">
      <c r="A65" s="84"/>
      <c r="B65" s="84"/>
      <c r="C65" s="84"/>
      <c r="D65" s="84">
        <v>3234</v>
      </c>
      <c r="E65" s="84" t="s">
        <v>105</v>
      </c>
      <c r="F65" s="38">
        <v>3707.02</v>
      </c>
      <c r="G65" s="38">
        <v>7963.37</v>
      </c>
      <c r="H65" s="38">
        <v>7963.37</v>
      </c>
      <c r="I65" s="85">
        <v>4139.2299999999996</v>
      </c>
      <c r="J65" s="125">
        <f t="shared" si="21"/>
        <v>111.65923032516683</v>
      </c>
      <c r="K65" s="125">
        <f t="shared" si="22"/>
        <v>51.978370966060851</v>
      </c>
    </row>
    <row r="66" spans="1:11" x14ac:dyDescent="0.25">
      <c r="A66" s="84"/>
      <c r="B66" s="84"/>
      <c r="C66" s="84"/>
      <c r="D66" s="84">
        <v>3235</v>
      </c>
      <c r="E66" s="84" t="s">
        <v>106</v>
      </c>
      <c r="F66" s="38">
        <v>770.65</v>
      </c>
      <c r="G66" s="38">
        <v>663.61</v>
      </c>
      <c r="H66" s="38">
        <v>663.61</v>
      </c>
      <c r="I66" s="85">
        <v>496.64</v>
      </c>
      <c r="J66" s="125">
        <f t="shared" si="21"/>
        <v>64.444300266009208</v>
      </c>
      <c r="K66" s="125">
        <f t="shared" si="22"/>
        <v>74.839137445186182</v>
      </c>
    </row>
    <row r="67" spans="1:11" x14ac:dyDescent="0.25">
      <c r="A67" s="84"/>
      <c r="B67" s="84"/>
      <c r="C67" s="84"/>
      <c r="D67" s="84">
        <v>3236</v>
      </c>
      <c r="E67" s="84" t="s">
        <v>107</v>
      </c>
      <c r="F67" s="38">
        <v>1282.43</v>
      </c>
      <c r="G67" s="38">
        <v>132.72</v>
      </c>
      <c r="H67" s="38">
        <v>132.72</v>
      </c>
      <c r="I67" s="85">
        <v>0</v>
      </c>
      <c r="J67" s="125">
        <f t="shared" si="21"/>
        <v>0</v>
      </c>
      <c r="K67" s="125">
        <f t="shared" si="22"/>
        <v>0</v>
      </c>
    </row>
    <row r="68" spans="1:11" x14ac:dyDescent="0.25">
      <c r="A68" s="84"/>
      <c r="B68" s="84"/>
      <c r="C68" s="84"/>
      <c r="D68" s="84">
        <v>3237</v>
      </c>
      <c r="E68" s="84" t="s">
        <v>108</v>
      </c>
      <c r="F68" s="38">
        <v>33293.35</v>
      </c>
      <c r="G68" s="38">
        <v>5972.53</v>
      </c>
      <c r="H68" s="38">
        <v>5972.53</v>
      </c>
      <c r="I68" s="85">
        <v>5295.82</v>
      </c>
      <c r="J68" s="125">
        <f t="shared" si="21"/>
        <v>15.906539894603577</v>
      </c>
      <c r="K68" s="125">
        <f t="shared" si="22"/>
        <v>88.669625769983568</v>
      </c>
    </row>
    <row r="69" spans="1:11" x14ac:dyDescent="0.25">
      <c r="A69" s="84"/>
      <c r="B69" s="84"/>
      <c r="C69" s="84"/>
      <c r="D69" s="84">
        <v>3238</v>
      </c>
      <c r="E69" s="84" t="s">
        <v>109</v>
      </c>
      <c r="F69" s="38">
        <v>6641.73</v>
      </c>
      <c r="G69" s="38">
        <v>13935.9</v>
      </c>
      <c r="H69" s="38">
        <v>13935.9</v>
      </c>
      <c r="I69" s="85">
        <v>6881.71</v>
      </c>
      <c r="J69" s="125">
        <f t="shared" si="21"/>
        <v>103.61321523157372</v>
      </c>
      <c r="K69" s="125">
        <f t="shared" si="22"/>
        <v>49.381166627200251</v>
      </c>
    </row>
    <row r="70" spans="1:11" x14ac:dyDescent="0.25">
      <c r="A70" s="84"/>
      <c r="B70" s="84"/>
      <c r="C70" s="84"/>
      <c r="D70" s="84">
        <v>3239</v>
      </c>
      <c r="E70" s="84" t="s">
        <v>110</v>
      </c>
      <c r="F70" s="38">
        <v>10477.27</v>
      </c>
      <c r="G70" s="38">
        <v>11945.05</v>
      </c>
      <c r="H70" s="38">
        <v>11945.05</v>
      </c>
      <c r="I70" s="85">
        <v>6802.56</v>
      </c>
      <c r="J70" s="125">
        <f t="shared" si="21"/>
        <v>64.926836857311116</v>
      </c>
      <c r="K70" s="125">
        <f t="shared" si="22"/>
        <v>56.948777945676255</v>
      </c>
    </row>
    <row r="71" spans="1:11" x14ac:dyDescent="0.25">
      <c r="A71" s="81"/>
      <c r="B71" s="81"/>
      <c r="C71" s="81">
        <v>324</v>
      </c>
      <c r="D71" s="81"/>
      <c r="E71" s="81" t="s">
        <v>111</v>
      </c>
      <c r="F71" s="82">
        <f>F72</f>
        <v>81.02</v>
      </c>
      <c r="G71" s="82">
        <f t="shared" ref="G71:I71" si="28">G72</f>
        <v>398.17</v>
      </c>
      <c r="H71" s="82">
        <f t="shared" si="28"/>
        <v>398.17</v>
      </c>
      <c r="I71" s="82">
        <f t="shared" si="28"/>
        <v>626.76</v>
      </c>
      <c r="J71" s="123">
        <f t="shared" si="21"/>
        <v>773.58676869908663</v>
      </c>
      <c r="K71" s="123">
        <f t="shared" si="22"/>
        <v>157.41015144285103</v>
      </c>
    </row>
    <row r="72" spans="1:11" x14ac:dyDescent="0.25">
      <c r="A72" s="84"/>
      <c r="B72" s="84"/>
      <c r="C72" s="84"/>
      <c r="D72" s="84">
        <v>3241</v>
      </c>
      <c r="E72" s="84" t="s">
        <v>111</v>
      </c>
      <c r="F72" s="38">
        <v>81.02</v>
      </c>
      <c r="G72" s="38">
        <v>398.17</v>
      </c>
      <c r="H72" s="38">
        <v>398.17</v>
      </c>
      <c r="I72" s="85">
        <v>626.76</v>
      </c>
      <c r="J72" s="125">
        <f t="shared" si="21"/>
        <v>773.58676869908663</v>
      </c>
      <c r="K72" s="125">
        <f t="shared" si="22"/>
        <v>157.41015144285103</v>
      </c>
    </row>
    <row r="73" spans="1:11" x14ac:dyDescent="0.25">
      <c r="A73" s="84"/>
      <c r="B73" s="81"/>
      <c r="C73" s="81">
        <v>329</v>
      </c>
      <c r="D73" s="81"/>
      <c r="E73" s="81" t="s">
        <v>112</v>
      </c>
      <c r="F73" s="82">
        <f>SUM(F74:F79)</f>
        <v>17570.920000000002</v>
      </c>
      <c r="G73" s="82">
        <f t="shared" ref="G73:I73" si="29">SUM(G74:G79)</f>
        <v>23682.269999999997</v>
      </c>
      <c r="H73" s="82">
        <f t="shared" si="29"/>
        <v>23682.269999999997</v>
      </c>
      <c r="I73" s="82">
        <f t="shared" si="29"/>
        <v>11718.66</v>
      </c>
      <c r="J73" s="123">
        <f t="shared" si="21"/>
        <v>66.693491291292645</v>
      </c>
      <c r="K73" s="123">
        <f t="shared" si="22"/>
        <v>49.482840960769394</v>
      </c>
    </row>
    <row r="74" spans="1:11" x14ac:dyDescent="0.25">
      <c r="A74" s="84"/>
      <c r="B74" s="84"/>
      <c r="C74" s="84"/>
      <c r="D74" s="84">
        <v>3291</v>
      </c>
      <c r="E74" s="84" t="s">
        <v>113</v>
      </c>
      <c r="F74" s="38">
        <v>2032.04</v>
      </c>
      <c r="G74" s="38">
        <v>4172.01</v>
      </c>
      <c r="H74" s="38">
        <v>4172.01</v>
      </c>
      <c r="I74" s="85">
        <v>1693.6</v>
      </c>
      <c r="J74" s="125">
        <f t="shared" si="21"/>
        <v>83.344816046928202</v>
      </c>
      <c r="K74" s="125">
        <f t="shared" si="22"/>
        <v>40.594341816055085</v>
      </c>
    </row>
    <row r="75" spans="1:11" x14ac:dyDescent="0.25">
      <c r="A75" s="84"/>
      <c r="B75" s="84"/>
      <c r="C75" s="84"/>
      <c r="D75" s="84">
        <v>3292</v>
      </c>
      <c r="E75" s="84" t="s">
        <v>114</v>
      </c>
      <c r="F75" s="38">
        <v>5317.84</v>
      </c>
      <c r="G75" s="38">
        <v>11945.06</v>
      </c>
      <c r="H75" s="38">
        <v>11945.06</v>
      </c>
      <c r="I75" s="85">
        <v>6061.03</v>
      </c>
      <c r="J75" s="125">
        <f t="shared" si="21"/>
        <v>113.9754110691559</v>
      </c>
      <c r="K75" s="125">
        <f t="shared" si="22"/>
        <v>50.740892050772459</v>
      </c>
    </row>
    <row r="76" spans="1:11" x14ac:dyDescent="0.25">
      <c r="A76" s="84"/>
      <c r="B76" s="84"/>
      <c r="C76" s="84"/>
      <c r="D76" s="84">
        <v>3293</v>
      </c>
      <c r="E76" s="84" t="s">
        <v>115</v>
      </c>
      <c r="F76" s="38">
        <v>5751.51</v>
      </c>
      <c r="G76" s="38">
        <v>1327.23</v>
      </c>
      <c r="H76" s="38">
        <v>1327.23</v>
      </c>
      <c r="I76" s="85">
        <v>2059.0300000000002</v>
      </c>
      <c r="J76" s="125">
        <f t="shared" si="21"/>
        <v>35.799816048307314</v>
      </c>
      <c r="K76" s="125">
        <f t="shared" si="22"/>
        <v>155.13739140917551</v>
      </c>
    </row>
    <row r="77" spans="1:11" x14ac:dyDescent="0.25">
      <c r="A77" s="84"/>
      <c r="B77" s="84"/>
      <c r="C77" s="84"/>
      <c r="D77" s="84">
        <v>3294</v>
      </c>
      <c r="E77" s="84" t="s">
        <v>116</v>
      </c>
      <c r="F77" s="38">
        <v>172.54</v>
      </c>
      <c r="G77" s="38">
        <v>265.44</v>
      </c>
      <c r="H77" s="38">
        <v>265.44</v>
      </c>
      <c r="I77" s="85">
        <v>200</v>
      </c>
      <c r="J77" s="125">
        <f t="shared" si="21"/>
        <v>115.91515011011938</v>
      </c>
      <c r="K77" s="125">
        <f t="shared" si="22"/>
        <v>75.34659433393611</v>
      </c>
    </row>
    <row r="78" spans="1:11" x14ac:dyDescent="0.25">
      <c r="A78" s="84"/>
      <c r="B78" s="84"/>
      <c r="C78" s="84"/>
      <c r="D78" s="84">
        <v>3295</v>
      </c>
      <c r="E78" s="84" t="s">
        <v>117</v>
      </c>
      <c r="F78" s="38">
        <v>2900.69</v>
      </c>
      <c r="G78" s="38">
        <v>4645.3</v>
      </c>
      <c r="H78" s="38">
        <v>4645.3</v>
      </c>
      <c r="I78" s="85">
        <v>910.71</v>
      </c>
      <c r="J78" s="125">
        <f t="shared" si="21"/>
        <v>31.396322943851292</v>
      </c>
      <c r="K78" s="125">
        <f t="shared" si="22"/>
        <v>19.604977073601273</v>
      </c>
    </row>
    <row r="79" spans="1:11" x14ac:dyDescent="0.25">
      <c r="A79" s="84"/>
      <c r="B79" s="84"/>
      <c r="C79" s="84"/>
      <c r="D79" s="84">
        <v>3299</v>
      </c>
      <c r="E79" s="84" t="s">
        <v>112</v>
      </c>
      <c r="F79" s="38">
        <v>1396.3</v>
      </c>
      <c r="G79" s="38">
        <v>1327.23</v>
      </c>
      <c r="H79" s="38">
        <v>1327.23</v>
      </c>
      <c r="I79" s="85">
        <v>794.29</v>
      </c>
      <c r="J79" s="125">
        <f t="shared" si="21"/>
        <v>56.885339826684813</v>
      </c>
      <c r="K79" s="125">
        <f t="shared" si="22"/>
        <v>59.845693662741198</v>
      </c>
    </row>
    <row r="80" spans="1:11" x14ac:dyDescent="0.25">
      <c r="A80" s="45"/>
      <c r="B80" s="45">
        <v>34</v>
      </c>
      <c r="C80" s="45"/>
      <c r="D80" s="45"/>
      <c r="E80" s="45" t="s">
        <v>118</v>
      </c>
      <c r="F80" s="48">
        <f>F81+F83</f>
        <v>1010.77</v>
      </c>
      <c r="G80" s="48">
        <f t="shared" ref="G80:I80" si="30">G81+G83</f>
        <v>2389.0100000000002</v>
      </c>
      <c r="H80" s="48">
        <f t="shared" si="30"/>
        <v>2389.0100000000002</v>
      </c>
      <c r="I80" s="48">
        <f t="shared" si="30"/>
        <v>2591.09</v>
      </c>
      <c r="J80" s="95">
        <f t="shared" si="21"/>
        <v>256.34813063308172</v>
      </c>
      <c r="K80" s="95">
        <f t="shared" si="22"/>
        <v>108.45873395255774</v>
      </c>
    </row>
    <row r="81" spans="1:11" ht="14.25" customHeight="1" x14ac:dyDescent="0.25">
      <c r="A81" s="81"/>
      <c r="B81" s="81"/>
      <c r="C81" s="81">
        <v>342</v>
      </c>
      <c r="D81" s="81"/>
      <c r="E81" s="81" t="s">
        <v>119</v>
      </c>
      <c r="F81" s="82">
        <f>F82</f>
        <v>0</v>
      </c>
      <c r="G81" s="82">
        <f t="shared" ref="G81:I81" si="31">G82</f>
        <v>0</v>
      </c>
      <c r="H81" s="82">
        <f t="shared" si="31"/>
        <v>0</v>
      </c>
      <c r="I81" s="82">
        <f t="shared" si="31"/>
        <v>1215.3699999999999</v>
      </c>
      <c r="J81" s="123">
        <v>0</v>
      </c>
      <c r="K81" s="123">
        <v>0</v>
      </c>
    </row>
    <row r="82" spans="1:11" x14ac:dyDescent="0.25">
      <c r="A82" s="84"/>
      <c r="B82" s="84"/>
      <c r="C82" s="84"/>
      <c r="D82" s="84">
        <v>3422</v>
      </c>
      <c r="E82" s="84" t="s">
        <v>119</v>
      </c>
      <c r="F82" s="38">
        <v>0</v>
      </c>
      <c r="G82" s="38">
        <v>0</v>
      </c>
      <c r="H82" s="38">
        <v>0</v>
      </c>
      <c r="I82" s="85">
        <v>1215.3699999999999</v>
      </c>
      <c r="J82" s="125">
        <v>0</v>
      </c>
      <c r="K82" s="125">
        <v>0</v>
      </c>
    </row>
    <row r="83" spans="1:11" x14ac:dyDescent="0.25">
      <c r="A83" s="81"/>
      <c r="B83" s="81"/>
      <c r="C83" s="81">
        <v>343</v>
      </c>
      <c r="D83" s="81"/>
      <c r="E83" s="81" t="s">
        <v>120</v>
      </c>
      <c r="F83" s="82">
        <f>F84</f>
        <v>1010.77</v>
      </c>
      <c r="G83" s="82">
        <f t="shared" ref="G83:I83" si="32">G84</f>
        <v>2389.0100000000002</v>
      </c>
      <c r="H83" s="82">
        <f t="shared" si="32"/>
        <v>2389.0100000000002</v>
      </c>
      <c r="I83" s="82">
        <f t="shared" si="32"/>
        <v>1375.72</v>
      </c>
      <c r="J83" s="123">
        <f t="shared" si="21"/>
        <v>136.10613690552748</v>
      </c>
      <c r="K83" s="123">
        <f t="shared" si="22"/>
        <v>57.585359625953849</v>
      </c>
    </row>
    <row r="84" spans="1:11" x14ac:dyDescent="0.25">
      <c r="A84" s="84"/>
      <c r="B84" s="84"/>
      <c r="C84" s="84"/>
      <c r="D84" s="84">
        <v>3431</v>
      </c>
      <c r="E84" s="84" t="s">
        <v>121</v>
      </c>
      <c r="F84" s="38">
        <v>1010.77</v>
      </c>
      <c r="G84" s="38">
        <v>2389.0100000000002</v>
      </c>
      <c r="H84" s="38">
        <v>2389.0100000000002</v>
      </c>
      <c r="I84" s="85">
        <v>1375.72</v>
      </c>
      <c r="J84" s="125">
        <f t="shared" si="21"/>
        <v>136.10613690552748</v>
      </c>
      <c r="K84" s="125">
        <f t="shared" si="22"/>
        <v>57.585359625953849</v>
      </c>
    </row>
    <row r="85" spans="1:11" x14ac:dyDescent="0.25">
      <c r="A85" s="101">
        <v>4</v>
      </c>
      <c r="B85" s="102"/>
      <c r="C85" s="102"/>
      <c r="D85" s="102"/>
      <c r="E85" s="103" t="s">
        <v>5</v>
      </c>
      <c r="F85" s="98">
        <f t="shared" ref="F85:H85" si="33">F86</f>
        <v>128857.59</v>
      </c>
      <c r="G85" s="98">
        <f t="shared" si="33"/>
        <v>222107.35</v>
      </c>
      <c r="H85" s="98">
        <f t="shared" si="33"/>
        <v>222107.35</v>
      </c>
      <c r="I85" s="98">
        <f t="shared" ref="I85" si="34">I86</f>
        <v>207876.48000000001</v>
      </c>
      <c r="J85" s="121">
        <f t="shared" si="21"/>
        <v>161.3226508426861</v>
      </c>
      <c r="K85" s="124">
        <f t="shared" si="22"/>
        <v>93.592796456308179</v>
      </c>
    </row>
    <row r="86" spans="1:11" ht="25.5" x14ac:dyDescent="0.25">
      <c r="A86" s="116" t="s">
        <v>132</v>
      </c>
      <c r="B86" s="47">
        <v>42</v>
      </c>
      <c r="C86" s="47"/>
      <c r="D86" s="47"/>
      <c r="E86" s="99" t="s">
        <v>122</v>
      </c>
      <c r="F86" s="48">
        <f>SUM(F87+F91+F93)</f>
        <v>128857.59</v>
      </c>
      <c r="G86" s="48">
        <f>SUM(G87+G91+G93)</f>
        <v>222107.35</v>
      </c>
      <c r="H86" s="48">
        <f>SUM(H87+H91+H93)</f>
        <v>222107.35</v>
      </c>
      <c r="I86" s="48">
        <f>SUM(I87+I91+I93)</f>
        <v>207876.48000000001</v>
      </c>
      <c r="J86" s="95">
        <f t="shared" si="21"/>
        <v>161.3226508426861</v>
      </c>
      <c r="K86" s="95">
        <f t="shared" si="22"/>
        <v>93.592796456308179</v>
      </c>
    </row>
    <row r="87" spans="1:11" x14ac:dyDescent="0.25">
      <c r="A87" s="93"/>
      <c r="B87" s="93"/>
      <c r="C87" s="93">
        <v>422</v>
      </c>
      <c r="D87" s="93"/>
      <c r="E87" s="100" t="s">
        <v>123</v>
      </c>
      <c r="F87" s="82">
        <f>SUM(F88:F90)</f>
        <v>23553.279999999999</v>
      </c>
      <c r="G87" s="82">
        <f t="shared" ref="G87:I87" si="35">SUM(G88:G90)</f>
        <v>30128.12</v>
      </c>
      <c r="H87" s="82">
        <f t="shared" si="35"/>
        <v>30128.12</v>
      </c>
      <c r="I87" s="82">
        <f t="shared" si="35"/>
        <v>8585.8799999999992</v>
      </c>
      <c r="J87" s="123">
        <f t="shared" si="21"/>
        <v>36.453012064561705</v>
      </c>
      <c r="K87" s="123">
        <f t="shared" si="22"/>
        <v>28.497894989796908</v>
      </c>
    </row>
    <row r="88" spans="1:11" x14ac:dyDescent="0.25">
      <c r="A88" s="11"/>
      <c r="B88" s="11"/>
      <c r="C88" s="7"/>
      <c r="D88" s="7">
        <v>4221</v>
      </c>
      <c r="E88" s="7" t="s">
        <v>124</v>
      </c>
      <c r="F88" s="41">
        <v>2254.7800000000002</v>
      </c>
      <c r="G88" s="41">
        <v>30128.12</v>
      </c>
      <c r="H88" s="119">
        <v>30128.12</v>
      </c>
      <c r="I88" s="57">
        <v>8585.8799999999992</v>
      </c>
      <c r="J88" s="125">
        <f t="shared" si="21"/>
        <v>380.78570858354243</v>
      </c>
      <c r="K88" s="125">
        <f t="shared" si="22"/>
        <v>28.497894989796908</v>
      </c>
    </row>
    <row r="89" spans="1:11" x14ac:dyDescent="0.25">
      <c r="A89" s="11"/>
      <c r="B89" s="11"/>
      <c r="C89" s="7"/>
      <c r="D89" s="7">
        <v>4222</v>
      </c>
      <c r="E89" s="7" t="s">
        <v>125</v>
      </c>
      <c r="F89" s="41">
        <v>457.63</v>
      </c>
      <c r="G89" s="41">
        <v>0</v>
      </c>
      <c r="H89" s="119">
        <v>0</v>
      </c>
      <c r="I89" s="57">
        <v>0</v>
      </c>
      <c r="J89" s="125">
        <f t="shared" si="21"/>
        <v>0</v>
      </c>
      <c r="K89" s="125">
        <v>0</v>
      </c>
    </row>
    <row r="90" spans="1:11" x14ac:dyDescent="0.25">
      <c r="A90" s="11"/>
      <c r="B90" s="11"/>
      <c r="C90" s="7"/>
      <c r="D90" s="7">
        <v>4223</v>
      </c>
      <c r="E90" s="7" t="s">
        <v>126</v>
      </c>
      <c r="F90" s="41">
        <v>20840.87</v>
      </c>
      <c r="G90" s="41">
        <v>0</v>
      </c>
      <c r="H90" s="119">
        <v>0</v>
      </c>
      <c r="I90" s="57">
        <v>0</v>
      </c>
      <c r="J90" s="125">
        <f t="shared" si="21"/>
        <v>0</v>
      </c>
      <c r="K90" s="125">
        <v>0</v>
      </c>
    </row>
    <row r="91" spans="1:11" ht="15.75" customHeight="1" x14ac:dyDescent="0.25">
      <c r="A91" s="93"/>
      <c r="B91" s="93"/>
      <c r="C91" s="81">
        <v>423</v>
      </c>
      <c r="D91" s="81"/>
      <c r="E91" s="81" t="s">
        <v>127</v>
      </c>
      <c r="F91" s="83">
        <f>F92</f>
        <v>0</v>
      </c>
      <c r="G91" s="96">
        <f>G92</f>
        <v>16816.009999999998</v>
      </c>
      <c r="H91" s="96">
        <f>H92</f>
        <v>16816.009999999998</v>
      </c>
      <c r="I91" s="118">
        <f>I92</f>
        <v>107104.49</v>
      </c>
      <c r="J91" s="123">
        <v>0</v>
      </c>
      <c r="K91" s="123">
        <f t="shared" si="22"/>
        <v>636.91975682697625</v>
      </c>
    </row>
    <row r="92" spans="1:11" x14ac:dyDescent="0.25">
      <c r="A92" s="11"/>
      <c r="B92" s="11"/>
      <c r="C92" s="7"/>
      <c r="D92" s="7">
        <v>4231</v>
      </c>
      <c r="E92" s="7" t="s">
        <v>128</v>
      </c>
      <c r="F92" s="4">
        <v>0</v>
      </c>
      <c r="G92" s="41">
        <v>16816.009999999998</v>
      </c>
      <c r="H92" s="119">
        <v>16816.009999999998</v>
      </c>
      <c r="I92" s="50">
        <v>107104.49</v>
      </c>
      <c r="J92" s="125">
        <v>0</v>
      </c>
      <c r="K92" s="125">
        <f t="shared" si="22"/>
        <v>636.91975682697625</v>
      </c>
    </row>
    <row r="93" spans="1:11" x14ac:dyDescent="0.25">
      <c r="A93" s="93"/>
      <c r="B93" s="93"/>
      <c r="C93" s="81">
        <v>424</v>
      </c>
      <c r="D93" s="81"/>
      <c r="E93" s="81" t="s">
        <v>129</v>
      </c>
      <c r="F93" s="82">
        <v>105304.31</v>
      </c>
      <c r="G93" s="82">
        <f t="shared" ref="G93:I93" si="36">G94</f>
        <v>175163.22</v>
      </c>
      <c r="H93" s="82">
        <f t="shared" si="36"/>
        <v>175163.22</v>
      </c>
      <c r="I93" s="82">
        <f t="shared" si="36"/>
        <v>92186.11</v>
      </c>
      <c r="J93" s="123">
        <f t="shared" si="21"/>
        <v>87.542580165997009</v>
      </c>
      <c r="K93" s="123">
        <f t="shared" si="22"/>
        <v>52.628691114493101</v>
      </c>
    </row>
    <row r="94" spans="1:11" x14ac:dyDescent="0.25">
      <c r="A94" s="11"/>
      <c r="B94" s="11"/>
      <c r="C94" s="7"/>
      <c r="D94" s="7">
        <v>4241</v>
      </c>
      <c r="E94" s="7" t="s">
        <v>129</v>
      </c>
      <c r="F94" s="41">
        <v>104304.31</v>
      </c>
      <c r="G94" s="41">
        <v>175163.22</v>
      </c>
      <c r="H94" s="119">
        <v>175163.22</v>
      </c>
      <c r="I94" s="50">
        <v>92186.11</v>
      </c>
      <c r="J94" s="125">
        <f t="shared" si="21"/>
        <v>88.381879905058582</v>
      </c>
      <c r="K94" s="125">
        <f t="shared" si="22"/>
        <v>52.628691114493101</v>
      </c>
    </row>
    <row r="95" spans="1:11" x14ac:dyDescent="0.25">
      <c r="A95" s="108"/>
      <c r="B95" s="108"/>
      <c r="C95" s="109"/>
      <c r="D95" s="109"/>
      <c r="E95" s="109"/>
      <c r="F95" s="110"/>
      <c r="G95" s="111"/>
      <c r="H95" s="112"/>
      <c r="I95" s="113"/>
      <c r="J95" s="113"/>
      <c r="K95" s="113"/>
    </row>
    <row r="96" spans="1:11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1:11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1:11" ht="15" customHeight="1" x14ac:dyDescent="0.2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1:11" x14ac:dyDescent="0.2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1:11" ht="4.5" customHeight="1" x14ac:dyDescent="0.2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 x14ac:dyDescent="0.2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1:11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1:11" x14ac:dyDescent="0.25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1:11" x14ac:dyDescent="0.2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1:11" x14ac:dyDescent="0.2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1:11" x14ac:dyDescent="0.25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1:11" x14ac:dyDescent="0.25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1:11" x14ac:dyDescent="0.2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1:11" x14ac:dyDescent="0.25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1:11" x14ac:dyDescent="0.25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</row>
    <row r="111" spans="1:11" x14ac:dyDescent="0.25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</row>
    <row r="112" spans="1:11" x14ac:dyDescent="0.2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</row>
    <row r="113" spans="1:11" x14ac:dyDescent="0.25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</row>
    <row r="114" spans="1:11" x14ac:dyDescent="0.25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</row>
    <row r="115" spans="1:11" x14ac:dyDescent="0.2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</row>
    <row r="116" spans="1:11" x14ac:dyDescent="0.25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</row>
    <row r="117" spans="1:11" x14ac:dyDescent="0.25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</row>
    <row r="118" spans="1:11" x14ac:dyDescent="0.25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</row>
    <row r="119" spans="1:11" x14ac:dyDescent="0.25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</row>
    <row r="120" spans="1:11" x14ac:dyDescent="0.25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</row>
    <row r="121" spans="1:11" x14ac:dyDescent="0.25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</row>
    <row r="122" spans="1:11" x14ac:dyDescent="0.25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</row>
    <row r="123" spans="1:11" x14ac:dyDescent="0.25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</row>
    <row r="124" spans="1:11" x14ac:dyDescent="0.25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</row>
  </sheetData>
  <mergeCells count="7">
    <mergeCell ref="A1:K1"/>
    <mergeCell ref="A3:K3"/>
    <mergeCell ref="A5:K5"/>
    <mergeCell ref="A40:E40"/>
    <mergeCell ref="A8:E8"/>
    <mergeCell ref="A39:E39"/>
    <mergeCell ref="A7:E7"/>
  </mergeCells>
  <pageMargins left="0.7" right="0.7" top="0.75" bottom="0.75" header="0.3" footer="0.3"/>
  <pageSetup paperSize="9" scale="6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topLeftCell="A49" workbookViewId="0">
      <selection activeCell="A9" sqref="A9:XFD9"/>
    </sheetView>
  </sheetViews>
  <sheetFormatPr defaultRowHeight="15" x14ac:dyDescent="0.25"/>
  <cols>
    <col min="2" max="2" width="26.140625" customWidth="1"/>
    <col min="3" max="3" width="24.7109375" customWidth="1"/>
    <col min="4" max="4" width="24.140625" customWidth="1"/>
    <col min="5" max="5" width="21.85546875" customWidth="1"/>
    <col min="6" max="6" width="22.28515625" customWidth="1"/>
    <col min="7" max="7" width="18.5703125" customWidth="1"/>
    <col min="8" max="8" width="9.42578125" customWidth="1"/>
    <col min="9" max="9" width="13.42578125" customWidth="1"/>
  </cols>
  <sheetData>
    <row r="1" spans="2:9" ht="18" x14ac:dyDescent="0.25">
      <c r="B1" s="2"/>
      <c r="C1" s="14"/>
      <c r="D1" s="2"/>
      <c r="E1" s="2"/>
      <c r="F1" s="2"/>
      <c r="G1" s="3"/>
      <c r="H1" s="3"/>
      <c r="I1" s="3"/>
    </row>
    <row r="2" spans="2:9" ht="15.75" customHeight="1" x14ac:dyDescent="0.25">
      <c r="B2" s="245" t="s">
        <v>40</v>
      </c>
      <c r="C2" s="245"/>
      <c r="D2" s="245"/>
      <c r="E2" s="245"/>
      <c r="F2" s="245"/>
      <c r="G2" s="245"/>
      <c r="H2" s="245"/>
      <c r="I2" s="245"/>
    </row>
    <row r="3" spans="2:9" ht="18" x14ac:dyDescent="0.25">
      <c r="B3" s="2"/>
      <c r="C3" s="14"/>
      <c r="D3" s="2"/>
      <c r="E3" s="2"/>
      <c r="F3" s="2"/>
      <c r="G3" s="3"/>
      <c r="H3" s="3"/>
      <c r="I3" s="3"/>
    </row>
    <row r="4" spans="2:9" ht="33.75" customHeight="1" x14ac:dyDescent="0.25">
      <c r="B4" s="29" t="s">
        <v>6</v>
      </c>
      <c r="C4" s="73" t="s">
        <v>134</v>
      </c>
      <c r="D4" s="29" t="s">
        <v>21</v>
      </c>
      <c r="E4" s="29" t="s">
        <v>56</v>
      </c>
      <c r="F4" s="29" t="s">
        <v>53</v>
      </c>
      <c r="G4" s="29" t="s">
        <v>22</v>
      </c>
      <c r="H4" s="29" t="s">
        <v>23</v>
      </c>
      <c r="I4" s="29" t="s">
        <v>54</v>
      </c>
    </row>
    <row r="5" spans="2:9" x14ac:dyDescent="0.25">
      <c r="B5" s="29" t="s">
        <v>135</v>
      </c>
      <c r="C5" s="73"/>
      <c r="D5" s="31">
        <v>2</v>
      </c>
      <c r="E5" s="31">
        <v>3</v>
      </c>
      <c r="F5" s="31">
        <v>4</v>
      </c>
      <c r="G5" s="31">
        <v>5</v>
      </c>
      <c r="H5" s="31" t="s">
        <v>37</v>
      </c>
      <c r="I5" s="31" t="s">
        <v>38</v>
      </c>
    </row>
    <row r="6" spans="2:9" x14ac:dyDescent="0.25">
      <c r="B6" s="133" t="s">
        <v>139</v>
      </c>
      <c r="C6" s="133"/>
      <c r="D6" s="145">
        <f>D7+D10</f>
        <v>429806.72999999992</v>
      </c>
      <c r="E6" s="145">
        <f>E7+E10</f>
        <v>1093162.6500000001</v>
      </c>
      <c r="F6" s="145">
        <f>F7+F10</f>
        <v>1093162.6500000001</v>
      </c>
      <c r="G6" s="145">
        <f>G7+G10</f>
        <v>480534.96</v>
      </c>
      <c r="H6" s="195">
        <f>G6/D6*100</f>
        <v>111.80256763313132</v>
      </c>
      <c r="I6" s="195">
        <f>G6/F6*100</f>
        <v>43.958230735380496</v>
      </c>
    </row>
    <row r="7" spans="2:9" x14ac:dyDescent="0.25">
      <c r="B7" s="6">
        <v>3</v>
      </c>
      <c r="C7" s="15" t="s">
        <v>3</v>
      </c>
      <c r="D7" s="42">
        <f>D8+D9</f>
        <v>394580.37999999995</v>
      </c>
      <c r="E7" s="42">
        <f>E8+E9</f>
        <v>1040073.53</v>
      </c>
      <c r="F7" s="42">
        <f>F8+F9</f>
        <v>1040073.53</v>
      </c>
      <c r="G7" s="42">
        <f>G8+G9</f>
        <v>458990.4</v>
      </c>
      <c r="H7" s="195">
        <f t="shared" ref="H7:H46" si="0">G7/D7*100</f>
        <v>116.32367529272491</v>
      </c>
      <c r="I7" s="195">
        <f t="shared" ref="I7:I46" si="1">G7/F7*100</f>
        <v>44.13057219137189</v>
      </c>
    </row>
    <row r="8" spans="2:9" x14ac:dyDescent="0.25">
      <c r="B8" s="18">
        <v>31</v>
      </c>
      <c r="C8" s="126" t="s">
        <v>136</v>
      </c>
      <c r="D8" s="41">
        <v>377602.22</v>
      </c>
      <c r="E8" s="41">
        <v>982945.12</v>
      </c>
      <c r="F8" s="41">
        <v>982945.12</v>
      </c>
      <c r="G8" s="25">
        <v>429482.51</v>
      </c>
      <c r="H8" s="195">
        <f t="shared" si="0"/>
        <v>113.73940280329921</v>
      </c>
      <c r="I8" s="195">
        <f t="shared" si="1"/>
        <v>43.693437330458487</v>
      </c>
    </row>
    <row r="9" spans="2:9" x14ac:dyDescent="0.25">
      <c r="B9" s="19">
        <v>32</v>
      </c>
      <c r="C9" s="127" t="s">
        <v>11</v>
      </c>
      <c r="D9" s="41">
        <v>16978.16</v>
      </c>
      <c r="E9" s="41">
        <v>57128.41</v>
      </c>
      <c r="F9" s="41">
        <v>57128.41</v>
      </c>
      <c r="G9" s="25">
        <v>29507.89</v>
      </c>
      <c r="H9" s="195">
        <f t="shared" si="0"/>
        <v>173.79910426100355</v>
      </c>
      <c r="I9" s="195">
        <f t="shared" si="1"/>
        <v>51.651866383118303</v>
      </c>
    </row>
    <row r="10" spans="2:9" ht="25.5" x14ac:dyDescent="0.25">
      <c r="B10" s="130">
        <v>4</v>
      </c>
      <c r="C10" s="131" t="s">
        <v>5</v>
      </c>
      <c r="D10" s="42">
        <f>D11</f>
        <v>35226.35</v>
      </c>
      <c r="E10" s="42">
        <f t="shared" ref="E10:G10" si="2">E11</f>
        <v>53089.120000000003</v>
      </c>
      <c r="F10" s="42">
        <f t="shared" si="2"/>
        <v>53089.120000000003</v>
      </c>
      <c r="G10" s="42">
        <f t="shared" si="2"/>
        <v>21544.560000000001</v>
      </c>
      <c r="H10" s="195">
        <f t="shared" si="0"/>
        <v>61.160352974406948</v>
      </c>
      <c r="I10" s="195">
        <f t="shared" si="1"/>
        <v>40.58187440289084</v>
      </c>
    </row>
    <row r="11" spans="2:9" ht="38.25" x14ac:dyDescent="0.25">
      <c r="B11" s="19">
        <v>42</v>
      </c>
      <c r="C11" s="129" t="s">
        <v>137</v>
      </c>
      <c r="D11" s="41">
        <v>35226.35</v>
      </c>
      <c r="E11" s="41">
        <v>53089.120000000003</v>
      </c>
      <c r="F11" s="41">
        <v>53089.120000000003</v>
      </c>
      <c r="G11" s="139">
        <v>21544.560000000001</v>
      </c>
      <c r="H11" s="195">
        <f t="shared" si="0"/>
        <v>61.160352974406948</v>
      </c>
      <c r="I11" s="195">
        <f t="shared" si="1"/>
        <v>40.58187440289084</v>
      </c>
    </row>
    <row r="12" spans="2:9" ht="38.25" x14ac:dyDescent="0.25">
      <c r="B12" s="132" t="s">
        <v>138</v>
      </c>
      <c r="C12" s="140"/>
      <c r="D12" s="144">
        <f>SUM(D13+D16)</f>
        <v>82697.709999999992</v>
      </c>
      <c r="E12" s="144">
        <f t="shared" ref="E12:G12" si="3">SUM(E13+E16)</f>
        <v>151304</v>
      </c>
      <c r="F12" s="144">
        <f t="shared" si="3"/>
        <v>151304</v>
      </c>
      <c r="G12" s="144">
        <f t="shared" si="3"/>
        <v>80259.09</v>
      </c>
      <c r="H12" s="195">
        <f t="shared" si="0"/>
        <v>97.051163810944701</v>
      </c>
      <c r="I12" s="195">
        <f t="shared" si="1"/>
        <v>53.044922804420239</v>
      </c>
    </row>
    <row r="13" spans="2:9" x14ac:dyDescent="0.25">
      <c r="B13" s="6">
        <v>3</v>
      </c>
      <c r="C13" s="15" t="s">
        <v>3</v>
      </c>
      <c r="D13" s="138">
        <f>D14+D15</f>
        <v>16544.95</v>
      </c>
      <c r="E13" s="138">
        <f t="shared" ref="E13:G13" si="4">E14+E15</f>
        <v>41144.07</v>
      </c>
      <c r="F13" s="138">
        <f t="shared" si="4"/>
        <v>41144.07</v>
      </c>
      <c r="G13" s="138">
        <f t="shared" si="4"/>
        <v>16427.28</v>
      </c>
      <c r="H13" s="195">
        <f t="shared" si="0"/>
        <v>99.28878600418858</v>
      </c>
      <c r="I13" s="195">
        <f t="shared" si="1"/>
        <v>39.926239674392924</v>
      </c>
    </row>
    <row r="14" spans="2:9" x14ac:dyDescent="0.25">
      <c r="B14" s="18">
        <v>31</v>
      </c>
      <c r="C14" s="126" t="s">
        <v>4</v>
      </c>
      <c r="D14" s="41">
        <v>10385.290000000001</v>
      </c>
      <c r="E14" s="41">
        <v>29265.38</v>
      </c>
      <c r="F14" s="41">
        <v>29265.38</v>
      </c>
      <c r="G14" s="139">
        <v>11436.22</v>
      </c>
      <c r="H14" s="195">
        <f t="shared" si="0"/>
        <v>110.1194092798564</v>
      </c>
      <c r="I14" s="195">
        <f t="shared" si="1"/>
        <v>39.077640543194718</v>
      </c>
    </row>
    <row r="15" spans="2:9" x14ac:dyDescent="0.25">
      <c r="B15" s="19">
        <v>32</v>
      </c>
      <c r="C15" s="127" t="s">
        <v>11</v>
      </c>
      <c r="D15" s="41">
        <v>6159.66</v>
      </c>
      <c r="E15" s="41">
        <v>11878.69</v>
      </c>
      <c r="F15" s="41">
        <v>11878.69</v>
      </c>
      <c r="G15" s="25">
        <v>4991.0600000000004</v>
      </c>
      <c r="H15" s="195">
        <f t="shared" si="0"/>
        <v>81.028173632960261</v>
      </c>
      <c r="I15" s="195">
        <f t="shared" si="1"/>
        <v>42.016922741480755</v>
      </c>
    </row>
    <row r="16" spans="2:9" ht="25.5" x14ac:dyDescent="0.25">
      <c r="B16" s="130">
        <v>4</v>
      </c>
      <c r="C16" s="131" t="s">
        <v>5</v>
      </c>
      <c r="D16" s="41">
        <f>D17</f>
        <v>66152.759999999995</v>
      </c>
      <c r="E16" s="41">
        <f t="shared" ref="E16:G16" si="5">E17</f>
        <v>110159.93</v>
      </c>
      <c r="F16" s="41">
        <f t="shared" si="5"/>
        <v>110159.93</v>
      </c>
      <c r="G16" s="41">
        <f t="shared" si="5"/>
        <v>63831.81</v>
      </c>
      <c r="H16" s="195">
        <f t="shared" si="0"/>
        <v>96.491529605113996</v>
      </c>
      <c r="I16" s="195">
        <f t="shared" si="1"/>
        <v>57.944671896578001</v>
      </c>
    </row>
    <row r="17" spans="2:9" ht="38.25" x14ac:dyDescent="0.25">
      <c r="B17" s="19">
        <v>42</v>
      </c>
      <c r="C17" s="129" t="s">
        <v>137</v>
      </c>
      <c r="D17" s="41">
        <v>66152.759999999995</v>
      </c>
      <c r="E17" s="41">
        <v>110159.93</v>
      </c>
      <c r="F17" s="41">
        <v>110159.93</v>
      </c>
      <c r="G17" s="139">
        <v>63831.81</v>
      </c>
      <c r="H17" s="195">
        <f t="shared" si="0"/>
        <v>96.491529605113996</v>
      </c>
      <c r="I17" s="195">
        <f t="shared" si="1"/>
        <v>57.944671896578001</v>
      </c>
    </row>
    <row r="18" spans="2:9" x14ac:dyDescent="0.25">
      <c r="B18" s="141" t="s">
        <v>146</v>
      </c>
      <c r="C18" s="142"/>
      <c r="D18" s="143">
        <f>D19</f>
        <v>4361.66</v>
      </c>
      <c r="E18" s="143">
        <f t="shared" ref="E18:G19" si="6">E19</f>
        <v>7034.31</v>
      </c>
      <c r="F18" s="143">
        <f t="shared" si="6"/>
        <v>7034.31</v>
      </c>
      <c r="G18" s="143">
        <f t="shared" si="6"/>
        <v>0</v>
      </c>
      <c r="H18" s="195">
        <f t="shared" si="0"/>
        <v>0</v>
      </c>
      <c r="I18" s="195">
        <f t="shared" si="1"/>
        <v>0</v>
      </c>
    </row>
    <row r="19" spans="2:9" x14ac:dyDescent="0.25">
      <c r="B19" s="6">
        <v>3</v>
      </c>
      <c r="C19" s="15" t="s">
        <v>3</v>
      </c>
      <c r="D19" s="38">
        <f>D20</f>
        <v>4361.66</v>
      </c>
      <c r="E19" s="38">
        <f t="shared" si="6"/>
        <v>7034.31</v>
      </c>
      <c r="F19" s="38">
        <f t="shared" si="6"/>
        <v>7034.31</v>
      </c>
      <c r="G19" s="38">
        <f t="shared" si="6"/>
        <v>0</v>
      </c>
      <c r="H19" s="195">
        <f t="shared" si="0"/>
        <v>0</v>
      </c>
      <c r="I19" s="195">
        <f t="shared" si="1"/>
        <v>0</v>
      </c>
    </row>
    <row r="20" spans="2:9" ht="27.75" customHeight="1" x14ac:dyDescent="0.25">
      <c r="B20" s="19">
        <v>32</v>
      </c>
      <c r="C20" s="127" t="s">
        <v>11</v>
      </c>
      <c r="D20" s="41">
        <v>4361.66</v>
      </c>
      <c r="E20" s="41">
        <v>7034.31</v>
      </c>
      <c r="F20" s="41">
        <v>7034.31</v>
      </c>
      <c r="G20" s="25">
        <v>0</v>
      </c>
      <c r="H20" s="195">
        <f t="shared" si="0"/>
        <v>0</v>
      </c>
      <c r="I20" s="196">
        <f ca="1">+I20:II38</f>
        <v>0</v>
      </c>
    </row>
    <row r="21" spans="2:9" ht="25.5" x14ac:dyDescent="0.25">
      <c r="B21" s="132" t="s">
        <v>140</v>
      </c>
      <c r="C21" s="140"/>
      <c r="D21" s="147">
        <f>D22+D26</f>
        <v>97955.91</v>
      </c>
      <c r="E21" s="147">
        <f t="shared" ref="E21:F21" si="7">E22+E26</f>
        <v>166567.12</v>
      </c>
      <c r="F21" s="147">
        <f t="shared" si="7"/>
        <v>166567.12</v>
      </c>
      <c r="G21" s="147">
        <f>G22+G26</f>
        <v>75535.09</v>
      </c>
      <c r="H21" s="195">
        <f t="shared" si="0"/>
        <v>77.111314672080525</v>
      </c>
      <c r="I21" s="195">
        <f t="shared" si="1"/>
        <v>45.348139536782526</v>
      </c>
    </row>
    <row r="22" spans="2:9" x14ac:dyDescent="0.25">
      <c r="B22" s="135">
        <v>3</v>
      </c>
      <c r="C22" s="136" t="s">
        <v>3</v>
      </c>
      <c r="D22" s="38">
        <f>SUM(D23:D25)</f>
        <v>94008.36</v>
      </c>
      <c r="E22" s="38">
        <f t="shared" ref="E22:G22" si="8">SUM(E23:E25)</f>
        <v>166567.12</v>
      </c>
      <c r="F22" s="38">
        <f t="shared" si="8"/>
        <v>166567.12</v>
      </c>
      <c r="G22" s="38">
        <f t="shared" si="8"/>
        <v>74598.76999999999</v>
      </c>
      <c r="H22" s="195">
        <f t="shared" si="0"/>
        <v>79.353336235202903</v>
      </c>
      <c r="I22" s="195">
        <f t="shared" si="1"/>
        <v>44.786011789121396</v>
      </c>
    </row>
    <row r="23" spans="2:9" x14ac:dyDescent="0.25">
      <c r="B23" s="19">
        <v>31</v>
      </c>
      <c r="C23" s="127" t="s">
        <v>141</v>
      </c>
      <c r="D23" s="41">
        <v>0</v>
      </c>
      <c r="E23" s="41">
        <v>0</v>
      </c>
      <c r="F23" s="119">
        <v>0</v>
      </c>
      <c r="G23" s="25">
        <v>0</v>
      </c>
      <c r="H23" s="195">
        <v>0</v>
      </c>
      <c r="I23" s="195">
        <v>0</v>
      </c>
    </row>
    <row r="24" spans="2:9" x14ac:dyDescent="0.25">
      <c r="B24" s="20">
        <v>32</v>
      </c>
      <c r="C24" s="128" t="s">
        <v>11</v>
      </c>
      <c r="D24" s="41">
        <v>94008.36</v>
      </c>
      <c r="E24" s="41">
        <v>164178.10999999999</v>
      </c>
      <c r="F24" s="119">
        <v>164178.10999999999</v>
      </c>
      <c r="G24" s="139">
        <v>72007.679999999993</v>
      </c>
      <c r="H24" s="195">
        <f t="shared" si="0"/>
        <v>76.597102640658761</v>
      </c>
      <c r="I24" s="195">
        <f t="shared" si="1"/>
        <v>43.859488941613471</v>
      </c>
    </row>
    <row r="25" spans="2:9" x14ac:dyDescent="0.25">
      <c r="B25" s="20">
        <v>34</v>
      </c>
      <c r="C25" s="128" t="s">
        <v>142</v>
      </c>
      <c r="D25" s="41"/>
      <c r="E25" s="41">
        <v>2389.0100000000002</v>
      </c>
      <c r="F25" s="119">
        <v>2389.0100000000002</v>
      </c>
      <c r="G25" s="139">
        <v>2591.09</v>
      </c>
      <c r="H25" s="195" t="e">
        <f t="shared" si="0"/>
        <v>#DIV/0!</v>
      </c>
      <c r="I25" s="195">
        <f t="shared" si="1"/>
        <v>108.45873395255774</v>
      </c>
    </row>
    <row r="26" spans="2:9" ht="25.5" x14ac:dyDescent="0.25">
      <c r="B26" s="6">
        <v>4</v>
      </c>
      <c r="C26" s="131" t="s">
        <v>5</v>
      </c>
      <c r="D26" s="42">
        <f>D27</f>
        <v>3947.55</v>
      </c>
      <c r="E26" s="42">
        <f t="shared" ref="E26:G26" si="9">E27</f>
        <v>0</v>
      </c>
      <c r="F26" s="42">
        <f t="shared" si="9"/>
        <v>0</v>
      </c>
      <c r="G26" s="42">
        <f t="shared" si="9"/>
        <v>936.32</v>
      </c>
      <c r="H26" s="195">
        <f t="shared" si="0"/>
        <v>23.719015591949439</v>
      </c>
      <c r="I26" s="195">
        <v>0</v>
      </c>
    </row>
    <row r="27" spans="2:9" ht="38.25" x14ac:dyDescent="0.25">
      <c r="B27" s="20">
        <v>42</v>
      </c>
      <c r="C27" s="129" t="s">
        <v>137</v>
      </c>
      <c r="D27" s="41">
        <v>3947.55</v>
      </c>
      <c r="E27" s="41"/>
      <c r="F27" s="119"/>
      <c r="G27" s="25">
        <v>936.32</v>
      </c>
      <c r="H27" s="195">
        <f t="shared" si="0"/>
        <v>23.719015591949439</v>
      </c>
      <c r="I27" s="195">
        <v>0</v>
      </c>
    </row>
    <row r="28" spans="2:9" ht="51" x14ac:dyDescent="0.25">
      <c r="B28" s="134" t="s">
        <v>143</v>
      </c>
      <c r="C28" s="146"/>
      <c r="D28" s="147">
        <f>D29+D32</f>
        <v>26313.21</v>
      </c>
      <c r="E28" s="151">
        <f t="shared" ref="E28:G28" si="10">E29+E32</f>
        <v>13935.900000000001</v>
      </c>
      <c r="F28" s="147">
        <f t="shared" si="10"/>
        <v>13935.900000000001</v>
      </c>
      <c r="G28" s="147">
        <f t="shared" si="10"/>
        <v>97802.86</v>
      </c>
      <c r="H28" s="195">
        <f t="shared" si="0"/>
        <v>371.68730078922334</v>
      </c>
      <c r="I28" s="195">
        <f t="shared" si="1"/>
        <v>701.80512202297655</v>
      </c>
    </row>
    <row r="29" spans="2:9" x14ac:dyDescent="0.25">
      <c r="B29" s="6">
        <v>3</v>
      </c>
      <c r="C29" s="15" t="s">
        <v>3</v>
      </c>
      <c r="D29" s="41">
        <f>D30+D31</f>
        <v>26313.21</v>
      </c>
      <c r="E29" s="41">
        <f t="shared" ref="E29:G29" si="11">E30+E31</f>
        <v>13935.900000000001</v>
      </c>
      <c r="F29" s="41">
        <f t="shared" si="11"/>
        <v>13935.900000000001</v>
      </c>
      <c r="G29" s="41">
        <f t="shared" si="11"/>
        <v>0</v>
      </c>
      <c r="H29" s="195">
        <f t="shared" si="0"/>
        <v>0</v>
      </c>
      <c r="I29" s="195">
        <f t="shared" si="1"/>
        <v>0</v>
      </c>
    </row>
    <row r="30" spans="2:9" ht="15.75" customHeight="1" x14ac:dyDescent="0.25">
      <c r="B30" s="18">
        <v>31</v>
      </c>
      <c r="C30" s="126" t="s">
        <v>4</v>
      </c>
      <c r="D30" s="41">
        <v>16266.5</v>
      </c>
      <c r="E30" s="41">
        <v>10883.27</v>
      </c>
      <c r="F30" s="119">
        <v>10883.27</v>
      </c>
      <c r="G30" s="25"/>
      <c r="H30" s="195">
        <f t="shared" si="0"/>
        <v>0</v>
      </c>
      <c r="I30" s="195">
        <f t="shared" si="1"/>
        <v>0</v>
      </c>
    </row>
    <row r="31" spans="2:9" ht="15.75" customHeight="1" x14ac:dyDescent="0.25">
      <c r="B31" s="19">
        <v>32</v>
      </c>
      <c r="C31" s="127" t="s">
        <v>11</v>
      </c>
      <c r="D31" s="41">
        <v>10046.709999999999</v>
      </c>
      <c r="E31" s="41">
        <v>3052.63</v>
      </c>
      <c r="F31" s="41">
        <v>3052.63</v>
      </c>
      <c r="G31" s="25"/>
      <c r="H31" s="195">
        <f t="shared" si="0"/>
        <v>0</v>
      </c>
      <c r="I31" s="195">
        <f t="shared" si="1"/>
        <v>0</v>
      </c>
    </row>
    <row r="32" spans="2:9" ht="25.5" x14ac:dyDescent="0.25">
      <c r="B32" s="130">
        <v>4</v>
      </c>
      <c r="C32" s="131" t="s">
        <v>5</v>
      </c>
      <c r="D32" s="41">
        <f>D33</f>
        <v>0</v>
      </c>
      <c r="E32" s="41">
        <f>E33</f>
        <v>0</v>
      </c>
      <c r="F32" s="41">
        <f t="shared" ref="F32" si="12">F33</f>
        <v>0</v>
      </c>
      <c r="G32" s="152">
        <f>G33</f>
        <v>97802.86</v>
      </c>
      <c r="H32" s="195">
        <v>0</v>
      </c>
      <c r="I32" s="195">
        <v>0</v>
      </c>
    </row>
    <row r="33" spans="2:12" ht="38.25" x14ac:dyDescent="0.25">
      <c r="B33" s="19">
        <v>42</v>
      </c>
      <c r="C33" s="129" t="s">
        <v>137</v>
      </c>
      <c r="D33" s="41">
        <v>0</v>
      </c>
      <c r="E33" s="38"/>
      <c r="F33" s="41"/>
      <c r="G33" s="153">
        <v>97802.86</v>
      </c>
      <c r="H33" s="195">
        <v>0</v>
      </c>
      <c r="I33" s="195">
        <v>0</v>
      </c>
    </row>
    <row r="34" spans="2:12" x14ac:dyDescent="0.25">
      <c r="B34" s="137" t="s">
        <v>144</v>
      </c>
      <c r="C34" s="148"/>
      <c r="D34" s="147">
        <f>SUM(D35+D38)</f>
        <v>3787.51</v>
      </c>
      <c r="E34" s="147">
        <f t="shared" ref="E34:G34" si="13">SUM(E35+E38)</f>
        <v>19244.810000000001</v>
      </c>
      <c r="F34" s="147">
        <f t="shared" si="13"/>
        <v>19244.810000000001</v>
      </c>
      <c r="G34" s="147">
        <f t="shared" si="13"/>
        <v>4567.87</v>
      </c>
      <c r="H34" s="195">
        <f t="shared" si="0"/>
        <v>120.60350995772949</v>
      </c>
      <c r="I34" s="195">
        <f t="shared" si="1"/>
        <v>23.735594167986068</v>
      </c>
    </row>
    <row r="35" spans="2:12" x14ac:dyDescent="0.25">
      <c r="B35" s="6">
        <v>3</v>
      </c>
      <c r="C35" s="15" t="s">
        <v>3</v>
      </c>
      <c r="D35" s="41">
        <f>D36+D37</f>
        <v>0</v>
      </c>
      <c r="E35" s="41">
        <f t="shared" ref="E35:G35" si="14">E36+E37</f>
        <v>3318.07</v>
      </c>
      <c r="F35" s="41">
        <f t="shared" si="14"/>
        <v>3318.07</v>
      </c>
      <c r="G35" s="41">
        <f t="shared" si="14"/>
        <v>0</v>
      </c>
      <c r="H35" s="195">
        <v>0</v>
      </c>
      <c r="I35" s="195">
        <f t="shared" si="1"/>
        <v>0</v>
      </c>
    </row>
    <row r="36" spans="2:12" x14ac:dyDescent="0.25">
      <c r="B36" s="18">
        <v>31</v>
      </c>
      <c r="C36" s="126" t="s">
        <v>4</v>
      </c>
      <c r="D36" s="41"/>
      <c r="E36" s="41"/>
      <c r="F36" s="119"/>
      <c r="G36" s="25"/>
      <c r="H36" s="195">
        <v>0</v>
      </c>
      <c r="I36" s="195"/>
    </row>
    <row r="37" spans="2:12" x14ac:dyDescent="0.25">
      <c r="B37" s="19">
        <v>32</v>
      </c>
      <c r="C37" s="127" t="s">
        <v>11</v>
      </c>
      <c r="D37" s="41"/>
      <c r="E37" s="41">
        <v>3318.07</v>
      </c>
      <c r="F37" s="119">
        <v>3318.07</v>
      </c>
      <c r="G37" s="25"/>
      <c r="H37" s="195">
        <v>0</v>
      </c>
      <c r="I37" s="195">
        <f t="shared" si="1"/>
        <v>0</v>
      </c>
    </row>
    <row r="38" spans="2:12" ht="25.5" x14ac:dyDescent="0.25">
      <c r="B38" s="130">
        <v>4</v>
      </c>
      <c r="C38" s="131" t="s">
        <v>5</v>
      </c>
      <c r="D38" s="41">
        <f>D39</f>
        <v>3787.51</v>
      </c>
      <c r="E38" s="41">
        <f t="shared" ref="E38:G38" si="15">E39</f>
        <v>15926.74</v>
      </c>
      <c r="F38" s="41">
        <f t="shared" si="15"/>
        <v>15926.74</v>
      </c>
      <c r="G38" s="41">
        <f t="shared" si="15"/>
        <v>4567.87</v>
      </c>
      <c r="H38" s="195">
        <f t="shared" si="0"/>
        <v>120.60350995772949</v>
      </c>
      <c r="I38" s="195">
        <f t="shared" si="1"/>
        <v>28.680508377734554</v>
      </c>
    </row>
    <row r="39" spans="2:12" ht="38.25" x14ac:dyDescent="0.25">
      <c r="B39" s="19">
        <v>42</v>
      </c>
      <c r="C39" s="129" t="s">
        <v>137</v>
      </c>
      <c r="D39" s="41">
        <v>3787.51</v>
      </c>
      <c r="E39" s="41">
        <v>15926.74</v>
      </c>
      <c r="F39" s="119">
        <v>15926.74</v>
      </c>
      <c r="G39" s="25">
        <v>4567.87</v>
      </c>
      <c r="H39" s="195">
        <f t="shared" si="0"/>
        <v>120.60350995772949</v>
      </c>
      <c r="I39" s="195">
        <f t="shared" si="1"/>
        <v>28.680508377734554</v>
      </c>
    </row>
    <row r="40" spans="2:12" ht="25.5" x14ac:dyDescent="0.25">
      <c r="B40" s="134" t="s">
        <v>147</v>
      </c>
      <c r="C40" s="146"/>
      <c r="D40" s="147">
        <f>D41+D44</f>
        <v>50867.07</v>
      </c>
      <c r="E40" s="147">
        <f t="shared" ref="E40:G40" si="16">E41+E44</f>
        <v>47112.31</v>
      </c>
      <c r="F40" s="147">
        <f t="shared" si="16"/>
        <v>47112.31</v>
      </c>
      <c r="G40" s="206">
        <f t="shared" si="16"/>
        <v>32192.45</v>
      </c>
      <c r="H40" s="195">
        <f t="shared" si="0"/>
        <v>63.287407747291127</v>
      </c>
      <c r="I40" s="195">
        <f t="shared" si="1"/>
        <v>68.331291757929094</v>
      </c>
      <c r="J40" s="205"/>
    </row>
    <row r="41" spans="2:12" x14ac:dyDescent="0.25">
      <c r="B41" s="6">
        <v>3</v>
      </c>
      <c r="C41" s="15" t="s">
        <v>3</v>
      </c>
      <c r="D41" s="41">
        <f>SUM(D42:D43)</f>
        <v>31121.77</v>
      </c>
      <c r="E41" s="41">
        <f t="shared" ref="E41:G41" si="17">SUM(E42:E43)</f>
        <v>4180.75</v>
      </c>
      <c r="F41" s="41">
        <f t="shared" si="17"/>
        <v>4180.75</v>
      </c>
      <c r="G41" s="152">
        <f t="shared" si="17"/>
        <v>12999.39</v>
      </c>
      <c r="H41" s="195">
        <f t="shared" si="0"/>
        <v>41.769443061882406</v>
      </c>
      <c r="I41" s="195">
        <f t="shared" si="1"/>
        <v>310.93440172217902</v>
      </c>
    </row>
    <row r="42" spans="2:12" x14ac:dyDescent="0.25">
      <c r="B42" s="18">
        <v>31</v>
      </c>
      <c r="C42" s="126" t="s">
        <v>4</v>
      </c>
      <c r="D42" s="41"/>
      <c r="E42" s="41"/>
      <c r="F42" s="119"/>
      <c r="G42" s="154">
        <v>7132.11</v>
      </c>
      <c r="H42" s="195">
        <v>0</v>
      </c>
      <c r="I42" s="195">
        <v>0</v>
      </c>
    </row>
    <row r="43" spans="2:12" x14ac:dyDescent="0.25">
      <c r="B43" s="19">
        <v>32</v>
      </c>
      <c r="C43" s="127" t="s">
        <v>11</v>
      </c>
      <c r="D43" s="41">
        <v>31121.77</v>
      </c>
      <c r="E43" s="41">
        <v>4180.75</v>
      </c>
      <c r="F43" s="119">
        <v>4180.75</v>
      </c>
      <c r="G43" s="154">
        <v>5867.28</v>
      </c>
      <c r="H43" s="195">
        <f t="shared" si="0"/>
        <v>18.852655231370193</v>
      </c>
      <c r="I43" s="195">
        <f t="shared" si="1"/>
        <v>140.3403695509179</v>
      </c>
    </row>
    <row r="44" spans="2:12" ht="25.5" x14ac:dyDescent="0.25">
      <c r="B44" s="130">
        <v>4</v>
      </c>
      <c r="C44" s="131" t="s">
        <v>5</v>
      </c>
      <c r="D44" s="41">
        <f>D45</f>
        <v>19745.3</v>
      </c>
      <c r="E44" s="41">
        <f t="shared" ref="E44:G44" si="18">E45</f>
        <v>42931.56</v>
      </c>
      <c r="F44" s="41">
        <f t="shared" si="18"/>
        <v>42931.56</v>
      </c>
      <c r="G44" s="152">
        <f t="shared" si="18"/>
        <v>19193.060000000001</v>
      </c>
      <c r="H44" s="195">
        <f t="shared" si="0"/>
        <v>97.20318252951337</v>
      </c>
      <c r="I44" s="195">
        <f t="shared" si="1"/>
        <v>44.706178857698163</v>
      </c>
    </row>
    <row r="45" spans="2:12" ht="38.25" x14ac:dyDescent="0.25">
      <c r="B45" s="19">
        <v>42</v>
      </c>
      <c r="C45" s="129" t="s">
        <v>137</v>
      </c>
      <c r="D45" s="139">
        <v>19745.3</v>
      </c>
      <c r="E45" s="139">
        <v>42931.56</v>
      </c>
      <c r="F45" s="139">
        <v>42931.56</v>
      </c>
      <c r="G45" s="154">
        <v>19193.060000000001</v>
      </c>
      <c r="H45" s="195">
        <f t="shared" si="0"/>
        <v>97.20318252951337</v>
      </c>
      <c r="I45" s="195">
        <f t="shared" si="1"/>
        <v>44.706178857698163</v>
      </c>
    </row>
    <row r="46" spans="2:12" ht="15" customHeight="1" x14ac:dyDescent="0.25">
      <c r="B46" s="149"/>
      <c r="C46" s="149" t="s">
        <v>145</v>
      </c>
      <c r="D46" s="150">
        <f>SUM(D6+D12+D18+D21+D28+D34+D40)</f>
        <v>695789.79999999981</v>
      </c>
      <c r="E46" s="150">
        <f>SUM(E6+E12+E18+E21+E28+E34+E40)</f>
        <v>1498361.1</v>
      </c>
      <c r="F46" s="150">
        <f>SUM(F6+F12+F18+F21+F28+F34+F40)</f>
        <v>1498361.1</v>
      </c>
      <c r="G46" s="155">
        <f>SUM(G6+G12+G18+G21+G28+G34+G40)</f>
        <v>770892.32</v>
      </c>
      <c r="H46" s="195">
        <f t="shared" si="0"/>
        <v>110.79385182134031</v>
      </c>
      <c r="I46" s="195">
        <f t="shared" si="1"/>
        <v>51.449034548480995</v>
      </c>
      <c r="J46" s="26"/>
      <c r="K46" s="26"/>
      <c r="L46" s="26"/>
    </row>
    <row r="47" spans="2:12" x14ac:dyDescent="0.2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</sheetData>
  <mergeCells count="1">
    <mergeCell ref="B2:I2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B7" sqref="B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245" t="s">
        <v>41</v>
      </c>
      <c r="C2" s="245"/>
      <c r="D2" s="245"/>
      <c r="E2" s="245"/>
      <c r="F2" s="245"/>
      <c r="G2" s="245"/>
      <c r="H2" s="245"/>
    </row>
    <row r="3" spans="2:8" ht="18" x14ac:dyDescent="0.25">
      <c r="B3" s="14"/>
      <c r="C3" s="14"/>
      <c r="D3" s="14"/>
      <c r="E3" s="14"/>
      <c r="F3" s="3"/>
      <c r="G3" s="3"/>
      <c r="H3" s="3"/>
    </row>
    <row r="4" spans="2:8" ht="25.5" x14ac:dyDescent="0.25">
      <c r="B4" s="29" t="s">
        <v>6</v>
      </c>
      <c r="C4" s="29" t="s">
        <v>63</v>
      </c>
      <c r="D4" s="29" t="s">
        <v>56</v>
      </c>
      <c r="E4" s="29" t="s">
        <v>53</v>
      </c>
      <c r="F4" s="29" t="s">
        <v>64</v>
      </c>
      <c r="G4" s="29" t="s">
        <v>23</v>
      </c>
      <c r="H4" s="29" t="s">
        <v>54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37</v>
      </c>
      <c r="H5" s="31" t="s">
        <v>38</v>
      </c>
    </row>
    <row r="6" spans="2:8" ht="15.75" customHeight="1" x14ac:dyDescent="0.25">
      <c r="B6" s="6" t="s">
        <v>51</v>
      </c>
      <c r="C6" s="42">
        <f>C7</f>
        <v>695789.8</v>
      </c>
      <c r="D6" s="42">
        <f t="shared" ref="D6:H6" si="0">D7</f>
        <v>1498361.1</v>
      </c>
      <c r="E6" s="42">
        <f t="shared" si="0"/>
        <v>1498361.1</v>
      </c>
      <c r="F6" s="42">
        <f t="shared" si="0"/>
        <v>770892.32</v>
      </c>
      <c r="G6" s="42">
        <f t="shared" si="0"/>
        <v>110.79385182134027</v>
      </c>
      <c r="H6" s="42">
        <f t="shared" si="0"/>
        <v>51.449034548480995</v>
      </c>
    </row>
    <row r="7" spans="2:8" ht="15.75" customHeight="1" x14ac:dyDescent="0.25">
      <c r="B7" s="6" t="s">
        <v>148</v>
      </c>
      <c r="C7" s="42">
        <f>C8</f>
        <v>695789.8</v>
      </c>
      <c r="D7" s="42">
        <f t="shared" ref="D7:H7" si="1">D8</f>
        <v>1498361.1</v>
      </c>
      <c r="E7" s="42">
        <f t="shared" si="1"/>
        <v>1498361.1</v>
      </c>
      <c r="F7" s="42">
        <f t="shared" si="1"/>
        <v>770892.32</v>
      </c>
      <c r="G7" s="42">
        <f t="shared" si="1"/>
        <v>110.79385182134027</v>
      </c>
      <c r="H7" s="42">
        <f t="shared" si="1"/>
        <v>51.449034548480995</v>
      </c>
    </row>
    <row r="8" spans="2:8" x14ac:dyDescent="0.25">
      <c r="B8" s="13" t="s">
        <v>149</v>
      </c>
      <c r="C8" s="41">
        <v>695789.8</v>
      </c>
      <c r="D8" s="41">
        <v>1498361.1</v>
      </c>
      <c r="E8" s="41">
        <v>1498361.1</v>
      </c>
      <c r="F8" s="139">
        <v>770892.32</v>
      </c>
      <c r="G8" s="156">
        <f>SUM(F8/C8*100)</f>
        <v>110.79385182134027</v>
      </c>
      <c r="H8" s="156">
        <f>SUM(F8/E8*100)</f>
        <v>51.449034548480995</v>
      </c>
    </row>
    <row r="10" spans="2:8" x14ac:dyDescent="0.25">
      <c r="B10" s="26"/>
      <c r="C10" s="26"/>
      <c r="D10" s="26"/>
      <c r="E10" s="26"/>
      <c r="F10" s="26"/>
      <c r="G10" s="26"/>
      <c r="H10" s="26"/>
    </row>
    <row r="11" spans="2:8" x14ac:dyDescent="0.25">
      <c r="B11" s="26"/>
      <c r="C11" s="26"/>
      <c r="D11" s="26"/>
      <c r="E11" s="26"/>
      <c r="F11" s="26"/>
      <c r="G11" s="26"/>
      <c r="H11" s="26"/>
    </row>
    <row r="12" spans="2:8" x14ac:dyDescent="0.25">
      <c r="B12" s="26"/>
      <c r="C12" s="26"/>
      <c r="D12" s="26"/>
      <c r="E12" s="26"/>
      <c r="F12" s="26"/>
      <c r="G12" s="26"/>
      <c r="H12" s="2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G22" sqref="G2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14"/>
      <c r="E1" s="2"/>
      <c r="F1" s="2"/>
      <c r="G1" s="2"/>
      <c r="H1" s="2"/>
      <c r="I1" s="2"/>
      <c r="J1" s="2"/>
      <c r="K1" s="2"/>
      <c r="L1" s="14"/>
    </row>
    <row r="2" spans="2:12" ht="15.75" customHeight="1" x14ac:dyDescent="0.25">
      <c r="B2" s="245" t="s">
        <v>10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2:12" ht="18" x14ac:dyDescent="0.25">
      <c r="B3" s="2"/>
      <c r="C3" s="2"/>
      <c r="D3" s="14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245" t="s">
        <v>58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2:12" ht="15.75" customHeight="1" x14ac:dyDescent="0.25">
      <c r="B5" s="245" t="s">
        <v>42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</row>
    <row r="6" spans="2:12" ht="18" x14ac:dyDescent="0.25">
      <c r="B6" s="2"/>
      <c r="C6" s="2"/>
      <c r="D6" s="14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246" t="s">
        <v>6</v>
      </c>
      <c r="C7" s="247"/>
      <c r="D7" s="247"/>
      <c r="E7" s="247"/>
      <c r="F7" s="248"/>
      <c r="G7" s="32" t="s">
        <v>21</v>
      </c>
      <c r="H7" s="32" t="s">
        <v>56</v>
      </c>
      <c r="I7" s="32" t="s">
        <v>53</v>
      </c>
      <c r="J7" s="32" t="s">
        <v>22</v>
      </c>
      <c r="K7" s="32" t="s">
        <v>23</v>
      </c>
      <c r="L7" s="32" t="s">
        <v>54</v>
      </c>
    </row>
    <row r="8" spans="2:12" x14ac:dyDescent="0.25">
      <c r="B8" s="246">
        <v>1</v>
      </c>
      <c r="C8" s="247"/>
      <c r="D8" s="247"/>
      <c r="E8" s="247"/>
      <c r="F8" s="248"/>
      <c r="G8" s="33">
        <v>2</v>
      </c>
      <c r="H8" s="33">
        <v>3</v>
      </c>
      <c r="I8" s="33">
        <v>4</v>
      </c>
      <c r="J8" s="33">
        <v>5</v>
      </c>
      <c r="K8" s="33" t="s">
        <v>37</v>
      </c>
      <c r="L8" s="33" t="s">
        <v>38</v>
      </c>
    </row>
    <row r="9" spans="2:12" ht="25.5" x14ac:dyDescent="0.25">
      <c r="B9" s="6">
        <v>8</v>
      </c>
      <c r="C9" s="6"/>
      <c r="D9" s="6"/>
      <c r="E9" s="6"/>
      <c r="F9" s="6" t="s">
        <v>7</v>
      </c>
      <c r="G9" s="4"/>
      <c r="H9" s="4"/>
      <c r="I9" s="4"/>
      <c r="J9" s="25"/>
      <c r="K9" s="25"/>
      <c r="L9" s="25"/>
    </row>
    <row r="10" spans="2:12" x14ac:dyDescent="0.25">
      <c r="B10" s="6"/>
      <c r="C10" s="11">
        <v>84</v>
      </c>
      <c r="D10" s="11"/>
      <c r="E10" s="11"/>
      <c r="F10" s="11" t="s">
        <v>12</v>
      </c>
      <c r="G10" s="4"/>
      <c r="H10" s="4"/>
      <c r="I10" s="4"/>
      <c r="J10" s="25"/>
      <c r="K10" s="25"/>
      <c r="L10" s="25"/>
    </row>
    <row r="11" spans="2:12" ht="51" x14ac:dyDescent="0.25">
      <c r="B11" s="7"/>
      <c r="C11" s="7"/>
      <c r="D11" s="7">
        <v>841</v>
      </c>
      <c r="E11" s="7"/>
      <c r="F11" s="21" t="s">
        <v>43</v>
      </c>
      <c r="G11" s="4"/>
      <c r="H11" s="4"/>
      <c r="I11" s="4"/>
      <c r="J11" s="25"/>
      <c r="K11" s="25"/>
      <c r="L11" s="25"/>
    </row>
    <row r="12" spans="2:12" ht="25.5" x14ac:dyDescent="0.25">
      <c r="B12" s="7"/>
      <c r="C12" s="7"/>
      <c r="D12" s="7"/>
      <c r="E12" s="7">
        <v>8413</v>
      </c>
      <c r="F12" s="21" t="s">
        <v>44</v>
      </c>
      <c r="G12" s="4"/>
      <c r="H12" s="4"/>
      <c r="I12" s="4"/>
      <c r="J12" s="25"/>
      <c r="K12" s="25"/>
      <c r="L12" s="25"/>
    </row>
    <row r="13" spans="2:12" x14ac:dyDescent="0.25">
      <c r="B13" s="7"/>
      <c r="C13" s="7"/>
      <c r="D13" s="7"/>
      <c r="E13" s="8" t="s">
        <v>19</v>
      </c>
      <c r="F13" s="13"/>
      <c r="G13" s="4"/>
      <c r="H13" s="4"/>
      <c r="I13" s="4"/>
      <c r="J13" s="25"/>
      <c r="K13" s="25"/>
      <c r="L13" s="25"/>
    </row>
    <row r="14" spans="2:12" ht="25.5" x14ac:dyDescent="0.25">
      <c r="B14" s="9">
        <v>5</v>
      </c>
      <c r="C14" s="10"/>
      <c r="D14" s="10"/>
      <c r="E14" s="10"/>
      <c r="F14" s="15" t="s">
        <v>8</v>
      </c>
      <c r="G14" s="4"/>
      <c r="H14" s="4"/>
      <c r="I14" s="4"/>
      <c r="J14" s="25"/>
      <c r="K14" s="25"/>
      <c r="L14" s="25"/>
    </row>
    <row r="15" spans="2:12" ht="25.5" x14ac:dyDescent="0.25">
      <c r="B15" s="11"/>
      <c r="C15" s="11">
        <v>54</v>
      </c>
      <c r="D15" s="11"/>
      <c r="E15" s="11"/>
      <c r="F15" s="16" t="s">
        <v>13</v>
      </c>
      <c r="G15" s="4"/>
      <c r="H15" s="4"/>
      <c r="I15" s="5"/>
      <c r="J15" s="25"/>
      <c r="K15" s="25"/>
      <c r="L15" s="25"/>
    </row>
    <row r="16" spans="2:12" ht="63.75" x14ac:dyDescent="0.25">
      <c r="B16" s="11"/>
      <c r="C16" s="11"/>
      <c r="D16" s="11">
        <v>541</v>
      </c>
      <c r="E16" s="21"/>
      <c r="F16" s="21" t="s">
        <v>45</v>
      </c>
      <c r="G16" s="4"/>
      <c r="H16" s="4"/>
      <c r="I16" s="5"/>
      <c r="J16" s="25"/>
      <c r="K16" s="25"/>
      <c r="L16" s="25"/>
    </row>
    <row r="17" spans="2:12" ht="38.25" x14ac:dyDescent="0.25">
      <c r="B17" s="11"/>
      <c r="C17" s="11"/>
      <c r="D17" s="11"/>
      <c r="E17" s="21">
        <v>5413</v>
      </c>
      <c r="F17" s="21" t="s">
        <v>46</v>
      </c>
      <c r="G17" s="4"/>
      <c r="H17" s="4"/>
      <c r="I17" s="5"/>
      <c r="J17" s="25"/>
      <c r="K17" s="25"/>
      <c r="L17" s="25"/>
    </row>
    <row r="18" spans="2:12" x14ac:dyDescent="0.25">
      <c r="B18" s="12"/>
      <c r="C18" s="10"/>
      <c r="D18" s="10"/>
      <c r="E18" s="10"/>
      <c r="F18" s="15" t="s">
        <v>19</v>
      </c>
      <c r="G18" s="4"/>
      <c r="H18" s="4"/>
      <c r="I18" s="4"/>
      <c r="J18" s="25"/>
      <c r="K18" s="25"/>
      <c r="L18" s="25"/>
    </row>
    <row r="20" spans="2:1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2:12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tabSelected="1" topLeftCell="A34" workbookViewId="0">
      <selection activeCell="F19" sqref="F1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245" t="s">
        <v>47</v>
      </c>
      <c r="C2" s="245"/>
      <c r="D2" s="245"/>
      <c r="E2" s="245"/>
      <c r="F2" s="245"/>
      <c r="G2" s="245"/>
      <c r="H2" s="245"/>
    </row>
    <row r="3" spans="2:8" ht="18" x14ac:dyDescent="0.25">
      <c r="B3" s="14"/>
      <c r="C3" s="14"/>
      <c r="D3" s="14"/>
      <c r="E3" s="14"/>
      <c r="F3" s="3"/>
      <c r="G3" s="3"/>
      <c r="H3" s="3"/>
    </row>
    <row r="4" spans="2:8" ht="25.5" x14ac:dyDescent="0.25">
      <c r="B4" s="29" t="s">
        <v>6</v>
      </c>
      <c r="C4" s="29" t="s">
        <v>60</v>
      </c>
      <c r="D4" s="29" t="s">
        <v>56</v>
      </c>
      <c r="E4" s="29" t="s">
        <v>53</v>
      </c>
      <c r="F4" s="29" t="s">
        <v>61</v>
      </c>
      <c r="G4" s="29" t="s">
        <v>23</v>
      </c>
      <c r="H4" s="29" t="s">
        <v>54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37</v>
      </c>
      <c r="H5" s="29" t="s">
        <v>38</v>
      </c>
    </row>
    <row r="6" spans="2:8" x14ac:dyDescent="0.25">
      <c r="B6" s="6" t="s">
        <v>49</v>
      </c>
      <c r="C6" s="42">
        <f>SUM(C8:C14)</f>
        <v>772096.35</v>
      </c>
      <c r="D6" s="42">
        <f>SUM(D8:D14)</f>
        <v>1498361.1</v>
      </c>
      <c r="E6" s="42">
        <f>SUM(E8:E14)</f>
        <v>1498361.1</v>
      </c>
      <c r="F6" s="42">
        <f>SUM(F8:F14)</f>
        <v>733509.59000000008</v>
      </c>
      <c r="G6" s="59">
        <f>F6/C6*100</f>
        <v>95.002338762513276</v>
      </c>
      <c r="H6" s="59">
        <f>F6/E6*100</f>
        <v>48.954126612069679</v>
      </c>
    </row>
    <row r="7" spans="2:8" x14ac:dyDescent="0.25">
      <c r="B7" s="6" t="s">
        <v>18</v>
      </c>
      <c r="C7" s="41"/>
      <c r="D7" s="41"/>
      <c r="E7" s="41"/>
      <c r="F7" s="50"/>
      <c r="G7" s="50"/>
      <c r="H7" s="50"/>
    </row>
    <row r="8" spans="2:8" x14ac:dyDescent="0.25">
      <c r="B8" s="162" t="s">
        <v>154</v>
      </c>
      <c r="C8" s="41">
        <v>429806.86</v>
      </c>
      <c r="D8" s="41">
        <v>1093162.6499999999</v>
      </c>
      <c r="E8" s="41">
        <v>1093162.6499999999</v>
      </c>
      <c r="F8" s="50">
        <v>480534.96</v>
      </c>
      <c r="G8" s="59">
        <f t="shared" ref="G8:G14" si="0">F8/C8*100</f>
        <v>111.80253381716616</v>
      </c>
      <c r="H8" s="59">
        <f t="shared" ref="H8:H14" si="1">F8/E8*100</f>
        <v>43.958230735380511</v>
      </c>
    </row>
    <row r="9" spans="2:8" ht="25.5" x14ac:dyDescent="0.25">
      <c r="B9" s="163" t="s">
        <v>153</v>
      </c>
      <c r="C9" s="41">
        <v>86827.42</v>
      </c>
      <c r="D9" s="41">
        <v>151304</v>
      </c>
      <c r="E9" s="41">
        <v>151304</v>
      </c>
      <c r="F9" s="50">
        <v>114929.75</v>
      </c>
      <c r="G9" s="59">
        <f t="shared" si="0"/>
        <v>132.36573193122635</v>
      </c>
      <c r="H9" s="59">
        <f t="shared" si="1"/>
        <v>75.959492148257809</v>
      </c>
    </row>
    <row r="10" spans="2:8" x14ac:dyDescent="0.25">
      <c r="B10" s="130" t="s">
        <v>152</v>
      </c>
      <c r="C10" s="41">
        <v>4361.5600000000004</v>
      </c>
      <c r="D10" s="41">
        <v>7034.31</v>
      </c>
      <c r="E10" s="41">
        <v>7034.31</v>
      </c>
      <c r="F10" s="50">
        <v>0</v>
      </c>
      <c r="G10" s="59">
        <f t="shared" si="0"/>
        <v>0</v>
      </c>
      <c r="H10" s="59">
        <f t="shared" si="1"/>
        <v>0</v>
      </c>
    </row>
    <row r="11" spans="2:8" x14ac:dyDescent="0.25">
      <c r="B11" s="165" t="s">
        <v>155</v>
      </c>
      <c r="C11" s="41">
        <v>76554</v>
      </c>
      <c r="D11" s="41">
        <v>166567.12</v>
      </c>
      <c r="E11" s="119">
        <v>166567.12</v>
      </c>
      <c r="F11" s="50">
        <v>81693.759999999995</v>
      </c>
      <c r="G11" s="59">
        <f t="shared" si="0"/>
        <v>106.71390129842986</v>
      </c>
      <c r="H11" s="59">
        <f t="shared" si="1"/>
        <v>49.045549926059834</v>
      </c>
    </row>
    <row r="12" spans="2:8" ht="25.5" x14ac:dyDescent="0.25">
      <c r="B12" s="164" t="s">
        <v>156</v>
      </c>
      <c r="C12" s="41">
        <v>90864.9</v>
      </c>
      <c r="D12" s="41">
        <v>13935.9</v>
      </c>
      <c r="E12" s="119">
        <v>13935.9</v>
      </c>
      <c r="F12" s="50">
        <v>0</v>
      </c>
      <c r="G12" s="59">
        <f t="shared" si="0"/>
        <v>0</v>
      </c>
      <c r="H12" s="59">
        <f t="shared" si="1"/>
        <v>0</v>
      </c>
    </row>
    <row r="13" spans="2:8" x14ac:dyDescent="0.25">
      <c r="B13" s="165" t="s">
        <v>157</v>
      </c>
      <c r="C13" s="41">
        <v>3787.51</v>
      </c>
      <c r="D13" s="41">
        <v>19244.810000000001</v>
      </c>
      <c r="E13" s="119">
        <v>19244.810000000001</v>
      </c>
      <c r="F13" s="50">
        <v>9238.81</v>
      </c>
      <c r="G13" s="59">
        <f t="shared" si="0"/>
        <v>243.92833286248745</v>
      </c>
      <c r="H13" s="59">
        <f t="shared" si="1"/>
        <v>48.006761303437131</v>
      </c>
    </row>
    <row r="14" spans="2:8" x14ac:dyDescent="0.25">
      <c r="B14" s="164" t="s">
        <v>158</v>
      </c>
      <c r="C14" s="41">
        <v>79894.100000000006</v>
      </c>
      <c r="D14" s="41">
        <v>47112.31</v>
      </c>
      <c r="E14" s="119">
        <v>47112.31</v>
      </c>
      <c r="F14" s="50">
        <v>47112.31</v>
      </c>
      <c r="G14" s="59">
        <f t="shared" si="0"/>
        <v>58.968446981692004</v>
      </c>
      <c r="H14" s="59">
        <f t="shared" si="1"/>
        <v>100</v>
      </c>
    </row>
    <row r="15" spans="2:8" x14ac:dyDescent="0.25">
      <c r="B15" s="11" t="s">
        <v>15</v>
      </c>
      <c r="C15" s="41"/>
      <c r="D15" s="41"/>
      <c r="E15" s="119"/>
      <c r="F15" s="50"/>
      <c r="G15" s="50"/>
      <c r="H15" s="50"/>
    </row>
    <row r="16" spans="2:8" x14ac:dyDescent="0.25">
      <c r="B16" s="20"/>
      <c r="C16" s="41"/>
      <c r="D16" s="41"/>
      <c r="E16" s="119"/>
      <c r="F16" s="50"/>
      <c r="G16" s="50"/>
      <c r="H16" s="50"/>
    </row>
    <row r="17" spans="2:8" ht="15.75" customHeight="1" x14ac:dyDescent="0.25">
      <c r="B17" s="6" t="s">
        <v>50</v>
      </c>
      <c r="C17" s="42">
        <f>SUM(C18:C21)</f>
        <v>695789.79999999993</v>
      </c>
      <c r="D17" s="42">
        <f t="shared" ref="D17:F17" si="2">SUM(D18:D21)</f>
        <v>1498361.1400000001</v>
      </c>
      <c r="E17" s="42">
        <f t="shared" si="2"/>
        <v>1498361.4500000002</v>
      </c>
      <c r="F17" s="42">
        <f t="shared" si="2"/>
        <v>770892.32</v>
      </c>
      <c r="G17" s="59">
        <f t="shared" ref="G17" si="3">F17/C17*100</f>
        <v>110.7938518213403</v>
      </c>
      <c r="H17" s="59">
        <f t="shared" ref="H17:H21" si="4">F17/E17*100</f>
        <v>51.449022530578311</v>
      </c>
    </row>
    <row r="18" spans="2:8" ht="15.75" customHeight="1" x14ac:dyDescent="0.25">
      <c r="B18" s="162" t="s">
        <v>159</v>
      </c>
      <c r="C18" s="41">
        <v>404253.86</v>
      </c>
      <c r="D18" s="41">
        <v>1023093.81</v>
      </c>
      <c r="E18" s="41">
        <v>1023093.81</v>
      </c>
      <c r="F18" s="50">
        <v>448050.84</v>
      </c>
      <c r="G18" s="59">
        <f t="shared" ref="G18:G21" si="5">F18/C18*100</f>
        <v>110.83402889461588</v>
      </c>
      <c r="H18" s="59">
        <f t="shared" si="4"/>
        <v>43.79372014771549</v>
      </c>
    </row>
    <row r="19" spans="2:8" ht="15.75" customHeight="1" x14ac:dyDescent="0.25">
      <c r="B19" s="162" t="s">
        <v>160</v>
      </c>
      <c r="C19" s="41">
        <v>161667.57999999999</v>
      </c>
      <c r="D19" s="41">
        <v>250770.97</v>
      </c>
      <c r="E19" s="41">
        <v>250771.28</v>
      </c>
      <c r="F19" s="50">
        <v>112373.91</v>
      </c>
      <c r="G19" s="59">
        <f t="shared" si="5"/>
        <v>69.509242360156577</v>
      </c>
      <c r="H19" s="59">
        <f t="shared" si="4"/>
        <v>44.811315713665458</v>
      </c>
    </row>
    <row r="20" spans="2:8" ht="15.75" customHeight="1" x14ac:dyDescent="0.25">
      <c r="B20" s="162" t="s">
        <v>161</v>
      </c>
      <c r="C20" s="41">
        <v>1010.77</v>
      </c>
      <c r="D20" s="41">
        <v>2389.0100000000002</v>
      </c>
      <c r="E20" s="41">
        <v>2389.0100000000002</v>
      </c>
      <c r="F20" s="50">
        <v>2591.09</v>
      </c>
      <c r="G20" s="59">
        <f t="shared" si="5"/>
        <v>256.34813063308172</v>
      </c>
      <c r="H20" s="59">
        <f t="shared" si="4"/>
        <v>108.45873395255774</v>
      </c>
    </row>
    <row r="21" spans="2:8" ht="24.75" customHeight="1" x14ac:dyDescent="0.25">
      <c r="B21" s="162" t="s">
        <v>162</v>
      </c>
      <c r="C21" s="41">
        <v>128857.59</v>
      </c>
      <c r="D21" s="41">
        <v>222107.35</v>
      </c>
      <c r="E21" s="41">
        <v>222107.35</v>
      </c>
      <c r="F21" s="50">
        <v>207876.48000000001</v>
      </c>
      <c r="G21" s="59">
        <f t="shared" si="5"/>
        <v>161.3226508426861</v>
      </c>
      <c r="H21" s="59">
        <f t="shared" si="4"/>
        <v>93.592796456308179</v>
      </c>
    </row>
    <row r="22" spans="2:8" x14ac:dyDescent="0.25">
      <c r="B22" s="163"/>
      <c r="C22" s="41"/>
      <c r="D22" s="41"/>
      <c r="E22" s="41"/>
      <c r="F22" s="50"/>
      <c r="G22" s="50"/>
      <c r="H22" s="50"/>
    </row>
    <row r="24" spans="2:8" x14ac:dyDescent="0.25">
      <c r="B24" s="35"/>
      <c r="C24" s="35"/>
      <c r="D24" s="35"/>
      <c r="E24" s="35"/>
      <c r="F24" s="35"/>
      <c r="G24" s="35"/>
      <c r="H2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A13" workbookViewId="0">
      <selection activeCell="I9" sqref="I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1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1:10" ht="18" customHeight="1" x14ac:dyDescent="0.25">
      <c r="B2" s="245" t="s">
        <v>9</v>
      </c>
      <c r="C2" s="245"/>
      <c r="D2" s="245"/>
      <c r="E2" s="245"/>
      <c r="F2" s="245"/>
      <c r="G2" s="245"/>
      <c r="H2" s="245"/>
      <c r="I2" s="245"/>
      <c r="J2" s="22"/>
    </row>
    <row r="3" spans="1:10" ht="18" x14ac:dyDescent="0.25">
      <c r="B3" s="2"/>
      <c r="C3" s="2"/>
      <c r="D3" s="2"/>
      <c r="E3" s="2"/>
      <c r="F3" s="2"/>
      <c r="G3" s="2"/>
      <c r="H3" s="2"/>
      <c r="I3" s="3"/>
      <c r="J3" s="3"/>
    </row>
    <row r="4" spans="1:10" ht="15.75" x14ac:dyDescent="0.25">
      <c r="B4" s="249" t="s">
        <v>65</v>
      </c>
      <c r="C4" s="249"/>
      <c r="D4" s="249"/>
      <c r="E4" s="249"/>
      <c r="F4" s="249"/>
      <c r="G4" s="249"/>
      <c r="H4" s="249"/>
      <c r="I4" s="249"/>
    </row>
    <row r="5" spans="1:10" ht="18" x14ac:dyDescent="0.25">
      <c r="B5" s="14"/>
      <c r="C5" s="14"/>
      <c r="D5" s="14"/>
      <c r="E5" s="14"/>
      <c r="F5" s="14"/>
      <c r="G5" s="14"/>
      <c r="H5" s="14"/>
      <c r="I5" s="3"/>
    </row>
    <row r="6" spans="1:10" ht="25.5" x14ac:dyDescent="0.25">
      <c r="B6" s="246" t="s">
        <v>6</v>
      </c>
      <c r="C6" s="247"/>
      <c r="D6" s="247"/>
      <c r="E6" s="248"/>
      <c r="F6" s="29" t="s">
        <v>56</v>
      </c>
      <c r="G6" s="29" t="s">
        <v>53</v>
      </c>
      <c r="H6" s="29" t="s">
        <v>64</v>
      </c>
      <c r="I6" s="29" t="s">
        <v>54</v>
      </c>
    </row>
    <row r="7" spans="1:10" x14ac:dyDescent="0.25">
      <c r="B7" s="159"/>
      <c r="C7" s="160"/>
      <c r="D7" s="212" t="s">
        <v>164</v>
      </c>
      <c r="E7" s="161" t="s">
        <v>134</v>
      </c>
      <c r="F7" s="158"/>
      <c r="G7" s="158"/>
      <c r="H7" s="158"/>
      <c r="I7" s="158"/>
    </row>
    <row r="8" spans="1:10" s="34" customFormat="1" ht="11.25" x14ac:dyDescent="0.2">
      <c r="B8" s="250">
        <v>1</v>
      </c>
      <c r="C8" s="251"/>
      <c r="D8" s="251"/>
      <c r="E8" s="252"/>
      <c r="F8" s="31">
        <v>2</v>
      </c>
      <c r="G8" s="31">
        <v>3</v>
      </c>
      <c r="H8" s="31">
        <v>4</v>
      </c>
      <c r="I8" s="31" t="s">
        <v>48</v>
      </c>
    </row>
    <row r="9" spans="1:10" ht="30" customHeight="1" x14ac:dyDescent="0.25">
      <c r="B9" s="256" t="s">
        <v>165</v>
      </c>
      <c r="C9" s="257"/>
      <c r="D9" s="258"/>
      <c r="E9" s="166" t="s">
        <v>150</v>
      </c>
      <c r="F9" s="167">
        <f>F10+F14+F18+F20+F24+F28+F32</f>
        <v>1498361.1</v>
      </c>
      <c r="G9" s="167">
        <f t="shared" ref="G9:H9" si="0">G10+G14+G18+G20+G24+G28+G32</f>
        <v>1498361.1</v>
      </c>
      <c r="H9" s="167">
        <f t="shared" si="0"/>
        <v>770892.32</v>
      </c>
      <c r="I9" s="143">
        <f t="shared" ref="I9:I17" si="1">H9/G9*100</f>
        <v>51.449034548480995</v>
      </c>
    </row>
    <row r="10" spans="1:10" ht="30" customHeight="1" x14ac:dyDescent="0.25">
      <c r="B10" s="253" t="s">
        <v>166</v>
      </c>
      <c r="C10" s="254"/>
      <c r="D10" s="255"/>
      <c r="E10" s="213" t="s">
        <v>151</v>
      </c>
      <c r="F10" s="214">
        <f>SUM(F11:F13)</f>
        <v>1093162.6500000001</v>
      </c>
      <c r="G10" s="215">
        <v>1093162.6499999999</v>
      </c>
      <c r="H10" s="143">
        <v>480534.96</v>
      </c>
      <c r="I10" s="143">
        <f t="shared" si="1"/>
        <v>43.958230735380511</v>
      </c>
    </row>
    <row r="11" spans="1:10" ht="30" customHeight="1" x14ac:dyDescent="0.25">
      <c r="A11" s="157"/>
      <c r="B11" s="259" t="s">
        <v>177</v>
      </c>
      <c r="C11" s="260"/>
      <c r="D11" s="261"/>
      <c r="E11" s="168" t="s">
        <v>4</v>
      </c>
      <c r="F11" s="169">
        <v>982945.12</v>
      </c>
      <c r="G11" s="152">
        <v>982945.12</v>
      </c>
      <c r="H11" s="41">
        <v>429482.51</v>
      </c>
      <c r="I11" s="41">
        <f t="shared" si="1"/>
        <v>43.693437330458487</v>
      </c>
    </row>
    <row r="12" spans="1:10" ht="30" customHeight="1" x14ac:dyDescent="0.25">
      <c r="B12" s="259" t="s">
        <v>173</v>
      </c>
      <c r="C12" s="260"/>
      <c r="D12" s="261"/>
      <c r="E12" s="170" t="s">
        <v>11</v>
      </c>
      <c r="F12" s="169">
        <v>57128.41</v>
      </c>
      <c r="G12" s="152">
        <v>57128.41</v>
      </c>
      <c r="H12" s="41">
        <v>29507.89</v>
      </c>
      <c r="I12" s="41">
        <f t="shared" si="1"/>
        <v>51.651866383118303</v>
      </c>
    </row>
    <row r="13" spans="1:10" ht="30" customHeight="1" x14ac:dyDescent="0.25">
      <c r="B13" s="259" t="s">
        <v>174</v>
      </c>
      <c r="C13" s="260"/>
      <c r="D13" s="261"/>
      <c r="E13" s="170" t="s">
        <v>167</v>
      </c>
      <c r="F13" s="169">
        <v>53089.120000000003</v>
      </c>
      <c r="G13" s="152">
        <v>53089.120000000003</v>
      </c>
      <c r="H13" s="41">
        <v>21544.560000000001</v>
      </c>
      <c r="I13" s="41">
        <f t="shared" si="1"/>
        <v>40.58187440289084</v>
      </c>
    </row>
    <row r="14" spans="1:10" ht="30" customHeight="1" x14ac:dyDescent="0.25">
      <c r="B14" s="253" t="s">
        <v>168</v>
      </c>
      <c r="C14" s="254"/>
      <c r="D14" s="255"/>
      <c r="E14" s="213" t="s">
        <v>169</v>
      </c>
      <c r="F14" s="214">
        <f>SUM(F15:F17)</f>
        <v>151304</v>
      </c>
      <c r="G14" s="214">
        <f>SUM(G15:G17)</f>
        <v>151304</v>
      </c>
      <c r="H14" s="214">
        <f>SUM(H15:H17)</f>
        <v>80259.09</v>
      </c>
      <c r="I14" s="143">
        <f t="shared" si="1"/>
        <v>53.044922804420239</v>
      </c>
    </row>
    <row r="15" spans="1:10" ht="30" customHeight="1" x14ac:dyDescent="0.25">
      <c r="B15" s="259" t="s">
        <v>172</v>
      </c>
      <c r="C15" s="260"/>
      <c r="D15" s="261"/>
      <c r="E15" s="168" t="s">
        <v>4</v>
      </c>
      <c r="F15" s="169">
        <v>29265.38</v>
      </c>
      <c r="G15" s="152">
        <v>29265.38</v>
      </c>
      <c r="H15" s="41">
        <v>11436.22</v>
      </c>
      <c r="I15" s="41">
        <f t="shared" si="1"/>
        <v>39.077640543194718</v>
      </c>
    </row>
    <row r="16" spans="1:10" ht="30" customHeight="1" x14ac:dyDescent="0.25">
      <c r="B16" s="259" t="s">
        <v>175</v>
      </c>
      <c r="C16" s="260"/>
      <c r="D16" s="261"/>
      <c r="E16" s="170" t="s">
        <v>11</v>
      </c>
      <c r="F16" s="169">
        <v>11878.69</v>
      </c>
      <c r="G16" s="152">
        <v>11878.69</v>
      </c>
      <c r="H16" s="41">
        <v>4991.0600000000004</v>
      </c>
      <c r="I16" s="41">
        <f t="shared" si="1"/>
        <v>42.016922741480755</v>
      </c>
    </row>
    <row r="17" spans="2:9" ht="30" customHeight="1" x14ac:dyDescent="0.25">
      <c r="B17" s="259" t="s">
        <v>176</v>
      </c>
      <c r="C17" s="260"/>
      <c r="D17" s="261"/>
      <c r="E17" s="170" t="s">
        <v>167</v>
      </c>
      <c r="F17" s="169">
        <v>110159.93</v>
      </c>
      <c r="G17" s="152">
        <v>110159.93</v>
      </c>
      <c r="H17" s="41">
        <v>63831.81</v>
      </c>
      <c r="I17" s="41">
        <f t="shared" si="1"/>
        <v>57.944671896578001</v>
      </c>
    </row>
    <row r="18" spans="2:9" ht="30" customHeight="1" x14ac:dyDescent="0.25">
      <c r="B18" s="253" t="s">
        <v>170</v>
      </c>
      <c r="C18" s="254"/>
      <c r="D18" s="255"/>
      <c r="E18" s="213" t="s">
        <v>171</v>
      </c>
      <c r="F18" s="214">
        <f>SUM(F19)</f>
        <v>7034.31</v>
      </c>
      <c r="G18" s="214">
        <f t="shared" ref="G18:H18" si="2">SUM(G19)</f>
        <v>7034.31</v>
      </c>
      <c r="H18" s="214">
        <f t="shared" si="2"/>
        <v>0</v>
      </c>
      <c r="I18" s="143">
        <f t="shared" ref="I18" si="3">H18/G18*100</f>
        <v>0</v>
      </c>
    </row>
    <row r="19" spans="2:9" ht="30" customHeight="1" x14ac:dyDescent="0.25">
      <c r="B19" s="259" t="s">
        <v>175</v>
      </c>
      <c r="C19" s="260"/>
      <c r="D19" s="261"/>
      <c r="E19" s="204" t="s">
        <v>11</v>
      </c>
      <c r="F19" s="169">
        <v>7034.31</v>
      </c>
      <c r="G19" s="152">
        <v>7034.31</v>
      </c>
      <c r="H19" s="152">
        <v>0</v>
      </c>
      <c r="I19" s="41">
        <f t="shared" ref="I19:I22" si="4">H19/G19*100</f>
        <v>0</v>
      </c>
    </row>
    <row r="20" spans="2:9" ht="30" customHeight="1" x14ac:dyDescent="0.25">
      <c r="B20" s="253" t="s">
        <v>178</v>
      </c>
      <c r="C20" s="254"/>
      <c r="D20" s="255"/>
      <c r="E20" s="216" t="s">
        <v>179</v>
      </c>
      <c r="F20" s="214">
        <f>SUM(F21:F23)</f>
        <v>166567.12</v>
      </c>
      <c r="G20" s="214">
        <f t="shared" ref="G20:H20" si="5">SUM(G21:G23)</f>
        <v>166567.12</v>
      </c>
      <c r="H20" s="214">
        <f t="shared" si="5"/>
        <v>75535.090000000011</v>
      </c>
      <c r="I20" s="217">
        <f t="shared" si="4"/>
        <v>45.34813953678254</v>
      </c>
    </row>
    <row r="21" spans="2:9" ht="30" customHeight="1" x14ac:dyDescent="0.25">
      <c r="B21" s="259" t="s">
        <v>172</v>
      </c>
      <c r="C21" s="260"/>
      <c r="D21" s="261"/>
      <c r="E21" s="168" t="s">
        <v>4</v>
      </c>
      <c r="F21" s="169">
        <v>0</v>
      </c>
      <c r="G21" s="152">
        <v>0</v>
      </c>
      <c r="H21" s="152">
        <v>0</v>
      </c>
      <c r="I21" s="41">
        <v>0</v>
      </c>
    </row>
    <row r="22" spans="2:9" ht="30" customHeight="1" x14ac:dyDescent="0.25">
      <c r="B22" s="259" t="s">
        <v>175</v>
      </c>
      <c r="C22" s="260"/>
      <c r="D22" s="261"/>
      <c r="E22" s="204" t="s">
        <v>11</v>
      </c>
      <c r="F22" s="169">
        <v>166567.12</v>
      </c>
      <c r="G22" s="152">
        <v>166567.12</v>
      </c>
      <c r="H22" s="152">
        <v>74598.77</v>
      </c>
      <c r="I22" s="41">
        <f t="shared" si="4"/>
        <v>44.78601178912141</v>
      </c>
    </row>
    <row r="23" spans="2:9" ht="30" customHeight="1" x14ac:dyDescent="0.25">
      <c r="B23" s="259" t="s">
        <v>176</v>
      </c>
      <c r="C23" s="260"/>
      <c r="D23" s="261"/>
      <c r="E23" s="204" t="s">
        <v>167</v>
      </c>
      <c r="F23" s="169">
        <v>0</v>
      </c>
      <c r="G23" s="152">
        <v>0</v>
      </c>
      <c r="H23" s="152">
        <v>936.32</v>
      </c>
      <c r="I23" s="41">
        <v>0</v>
      </c>
    </row>
    <row r="24" spans="2:9" ht="30" customHeight="1" x14ac:dyDescent="0.25">
      <c r="B24" s="253" t="s">
        <v>180</v>
      </c>
      <c r="C24" s="254"/>
      <c r="D24" s="255"/>
      <c r="E24" s="216" t="s">
        <v>181</v>
      </c>
      <c r="F24" s="214">
        <f>SUM(F25:F27)</f>
        <v>13935.900000000001</v>
      </c>
      <c r="G24" s="214">
        <f t="shared" ref="G24" si="6">SUM(G25:G27)</f>
        <v>13935.900000000001</v>
      </c>
      <c r="H24" s="214">
        <f t="shared" ref="H24" si="7">SUM(H25:H27)</f>
        <v>97802.86</v>
      </c>
      <c r="I24" s="217">
        <f t="shared" ref="I24" si="8">H24/G24*100</f>
        <v>701.80512202297655</v>
      </c>
    </row>
    <row r="25" spans="2:9" ht="30" customHeight="1" x14ac:dyDescent="0.25">
      <c r="B25" s="259" t="s">
        <v>172</v>
      </c>
      <c r="C25" s="260"/>
      <c r="D25" s="261"/>
      <c r="E25" s="168" t="s">
        <v>4</v>
      </c>
      <c r="F25" s="169">
        <v>10883.27</v>
      </c>
      <c r="G25" s="152">
        <v>10883.27</v>
      </c>
      <c r="H25" s="152">
        <v>0</v>
      </c>
      <c r="I25" s="41">
        <v>0</v>
      </c>
    </row>
    <row r="26" spans="2:9" ht="30" customHeight="1" x14ac:dyDescent="0.25">
      <c r="B26" s="259" t="s">
        <v>175</v>
      </c>
      <c r="C26" s="260"/>
      <c r="D26" s="261"/>
      <c r="E26" s="204" t="s">
        <v>11</v>
      </c>
      <c r="F26" s="169">
        <v>3052.63</v>
      </c>
      <c r="G26" s="152">
        <v>3052.63</v>
      </c>
      <c r="H26" s="152">
        <v>0</v>
      </c>
      <c r="I26" s="41">
        <f t="shared" ref="I26" si="9">H26/G26*100</f>
        <v>0</v>
      </c>
    </row>
    <row r="27" spans="2:9" ht="30" customHeight="1" x14ac:dyDescent="0.25">
      <c r="B27" s="259" t="s">
        <v>176</v>
      </c>
      <c r="C27" s="260"/>
      <c r="D27" s="261"/>
      <c r="E27" s="204" t="s">
        <v>167</v>
      </c>
      <c r="F27" s="169">
        <v>0</v>
      </c>
      <c r="G27" s="152">
        <v>0</v>
      </c>
      <c r="H27" s="152">
        <v>97802.86</v>
      </c>
      <c r="I27" s="41">
        <v>0</v>
      </c>
    </row>
    <row r="28" spans="2:9" ht="24" customHeight="1" x14ac:dyDescent="0.25">
      <c r="B28" s="253" t="s">
        <v>182</v>
      </c>
      <c r="C28" s="254"/>
      <c r="D28" s="255"/>
      <c r="E28" s="216" t="s">
        <v>183</v>
      </c>
      <c r="F28" s="214">
        <f>SUM(F29:F31)</f>
        <v>19244.810000000001</v>
      </c>
      <c r="G28" s="214">
        <f t="shared" ref="G28" si="10">SUM(G29:G31)</f>
        <v>19244.810000000001</v>
      </c>
      <c r="H28" s="214">
        <f t="shared" ref="H28" si="11">SUM(H29:H31)</f>
        <v>4567.87</v>
      </c>
      <c r="I28" s="217">
        <f t="shared" ref="I28" si="12">H28/G28*100</f>
        <v>23.735594167986068</v>
      </c>
    </row>
    <row r="29" spans="2:9" ht="24.75" customHeight="1" x14ac:dyDescent="0.25">
      <c r="B29" s="259" t="s">
        <v>172</v>
      </c>
      <c r="C29" s="260"/>
      <c r="D29" s="261"/>
      <c r="E29" s="168" t="s">
        <v>4</v>
      </c>
      <c r="F29" s="169">
        <v>0</v>
      </c>
      <c r="G29" s="152">
        <v>0</v>
      </c>
      <c r="H29" s="152">
        <v>0</v>
      </c>
      <c r="I29" s="41">
        <v>0</v>
      </c>
    </row>
    <row r="30" spans="2:9" ht="33.75" customHeight="1" x14ac:dyDescent="0.25">
      <c r="B30" s="259" t="s">
        <v>175</v>
      </c>
      <c r="C30" s="260"/>
      <c r="D30" s="261"/>
      <c r="E30" s="204" t="s">
        <v>11</v>
      </c>
      <c r="F30" s="169">
        <v>3318.07</v>
      </c>
      <c r="G30" s="152">
        <v>3318.07</v>
      </c>
      <c r="H30" s="152">
        <v>0</v>
      </c>
      <c r="I30" s="41">
        <f t="shared" ref="I30" si="13">H30/G30*100</f>
        <v>0</v>
      </c>
    </row>
    <row r="31" spans="2:9" ht="38.25" customHeight="1" x14ac:dyDescent="0.25">
      <c r="B31" s="259" t="s">
        <v>176</v>
      </c>
      <c r="C31" s="260"/>
      <c r="D31" s="261"/>
      <c r="E31" s="204" t="s">
        <v>167</v>
      </c>
      <c r="F31" s="169">
        <v>15926.74</v>
      </c>
      <c r="G31" s="152">
        <v>15926.74</v>
      </c>
      <c r="H31" s="152">
        <v>4567.87</v>
      </c>
      <c r="I31" s="41">
        <v>0</v>
      </c>
    </row>
    <row r="32" spans="2:9" ht="26.25" customHeight="1" x14ac:dyDescent="0.25">
      <c r="B32" s="253" t="s">
        <v>184</v>
      </c>
      <c r="C32" s="254"/>
      <c r="D32" s="255"/>
      <c r="E32" s="216" t="s">
        <v>185</v>
      </c>
      <c r="F32" s="214">
        <f>SUM(F33:F35)</f>
        <v>47112.31</v>
      </c>
      <c r="G32" s="214">
        <f t="shared" ref="G32" si="14">SUM(G33:G35)</f>
        <v>47112.31</v>
      </c>
      <c r="H32" s="214">
        <f t="shared" ref="H32" si="15">SUM(H33:H35)</f>
        <v>32192.45</v>
      </c>
      <c r="I32" s="143">
        <f t="shared" ref="I32" si="16">H32/G32*100</f>
        <v>68.331291757929094</v>
      </c>
    </row>
    <row r="33" spans="2:9" ht="28.5" customHeight="1" x14ac:dyDescent="0.25">
      <c r="B33" s="259" t="s">
        <v>172</v>
      </c>
      <c r="C33" s="260"/>
      <c r="D33" s="261"/>
      <c r="E33" s="168" t="s">
        <v>4</v>
      </c>
      <c r="F33" s="169">
        <v>0</v>
      </c>
      <c r="G33" s="152">
        <v>0</v>
      </c>
      <c r="H33" s="152">
        <v>7132.11</v>
      </c>
      <c r="I33" s="41">
        <v>0</v>
      </c>
    </row>
    <row r="34" spans="2:9" ht="21" customHeight="1" x14ac:dyDescent="0.25">
      <c r="B34" s="259" t="s">
        <v>175</v>
      </c>
      <c r="C34" s="260"/>
      <c r="D34" s="261"/>
      <c r="E34" s="204" t="s">
        <v>11</v>
      </c>
      <c r="F34" s="169">
        <v>4180.75</v>
      </c>
      <c r="G34" s="152">
        <v>4180.75</v>
      </c>
      <c r="H34" s="152">
        <v>5867.28</v>
      </c>
      <c r="I34" s="41">
        <f t="shared" ref="I34" si="17">H34/G34*100</f>
        <v>140.3403695509179</v>
      </c>
    </row>
    <row r="35" spans="2:9" ht="29.25" customHeight="1" x14ac:dyDescent="0.25">
      <c r="B35" s="259" t="s">
        <v>176</v>
      </c>
      <c r="C35" s="260"/>
      <c r="D35" s="261"/>
      <c r="E35" s="204" t="s">
        <v>167</v>
      </c>
      <c r="F35" s="169">
        <v>42931.56</v>
      </c>
      <c r="G35" s="152">
        <v>42931.56</v>
      </c>
      <c r="H35" s="152">
        <v>19193.060000000001</v>
      </c>
      <c r="I35" s="41">
        <v>0</v>
      </c>
    </row>
  </sheetData>
  <mergeCells count="31">
    <mergeCell ref="B33:D33"/>
    <mergeCell ref="B34:D34"/>
    <mergeCell ref="B35:D35"/>
    <mergeCell ref="B28:D28"/>
    <mergeCell ref="B29:D29"/>
    <mergeCell ref="B30:D30"/>
    <mergeCell ref="B31:D31"/>
    <mergeCell ref="B32:D32"/>
    <mergeCell ref="B21:D21"/>
    <mergeCell ref="B20:D20"/>
    <mergeCell ref="B15:D15"/>
    <mergeCell ref="B27:D27"/>
    <mergeCell ref="B17:D17"/>
    <mergeCell ref="B19:D19"/>
    <mergeCell ref="B16:D16"/>
    <mergeCell ref="B18:D18"/>
    <mergeCell ref="B22:D22"/>
    <mergeCell ref="B23:D23"/>
    <mergeCell ref="B24:D24"/>
    <mergeCell ref="B25:D25"/>
    <mergeCell ref="B26:D26"/>
    <mergeCell ref="B4:I4"/>
    <mergeCell ref="B6:E6"/>
    <mergeCell ref="B8:E8"/>
    <mergeCell ref="B2:I2"/>
    <mergeCell ref="B14:D14"/>
    <mergeCell ref="B9:D9"/>
    <mergeCell ref="B12:D12"/>
    <mergeCell ref="B13:D13"/>
    <mergeCell ref="B11:D11"/>
    <mergeCell ref="B10:D10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20</vt:i4>
      </vt:variant>
      <vt:variant>
        <vt:lpstr>Imenovani rasponi</vt:lpstr>
      </vt:variant>
      <vt:variant>
        <vt:i4>2</vt:i4>
      </vt:variant>
    </vt:vector>
  </HeadingPairs>
  <TitlesOfParts>
    <vt:vector size="22" baseType="lpstr">
      <vt:lpstr>SAŽETAK</vt:lpstr>
      <vt:lpstr>List12</vt:lpstr>
      <vt:lpstr>List5</vt:lpstr>
      <vt:lpstr>List6</vt:lpstr>
      <vt:lpstr>List7</vt:lpstr>
      <vt:lpstr>List8</vt:lpstr>
      <vt:lpstr>List9</vt:lpstr>
      <vt:lpstr>List10</vt:lpstr>
      <vt:lpstr>List11</vt:lpstr>
      <vt:lpstr> Račun prihoda i rashoda</vt:lpstr>
      <vt:lpstr>Rashodi prema izvorima finan</vt:lpstr>
      <vt:lpstr>Rashodi prema funkcijskoj k </vt:lpstr>
      <vt:lpstr>Račun financiranja</vt:lpstr>
      <vt:lpstr>List4</vt:lpstr>
      <vt:lpstr>Račun fin prema izvorima f</vt:lpstr>
      <vt:lpstr>List13</vt:lpstr>
      <vt:lpstr>List3</vt:lpstr>
      <vt:lpstr>List1</vt:lpstr>
      <vt:lpstr>POSEBNI DIO</vt:lpstr>
      <vt:lpstr>List2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Tajnistvo</cp:lastModifiedBy>
  <cp:lastPrinted>2024-06-17T06:43:40Z</cp:lastPrinted>
  <dcterms:created xsi:type="dcterms:W3CDTF">2022-08-12T12:51:27Z</dcterms:created>
  <dcterms:modified xsi:type="dcterms:W3CDTF">2025-01-17T06:51:39Z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