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oteja\Documents\upravno vijeće\2024. Upravno vijeće\19. sjednica UV_00_12_2025\"/>
    </mc:Choice>
  </mc:AlternateContent>
  <bookViews>
    <workbookView xWindow="0" yWindow="0" windowWidth="28800" windowHeight="11415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7" l="1"/>
  <c r="H12" i="7"/>
  <c r="I8" i="7"/>
  <c r="H8" i="7"/>
  <c r="G33" i="3"/>
  <c r="I34" i="7"/>
  <c r="H34" i="7"/>
  <c r="G34" i="7"/>
  <c r="E34" i="7"/>
  <c r="F34" i="7"/>
  <c r="I59" i="7"/>
  <c r="H59" i="7"/>
  <c r="G59" i="7"/>
  <c r="F59" i="7"/>
  <c r="E59" i="7"/>
  <c r="I30" i="7" l="1"/>
  <c r="H30" i="7"/>
  <c r="G30" i="7"/>
  <c r="E30" i="7"/>
  <c r="F30" i="7"/>
  <c r="C7" i="5"/>
  <c r="C6" i="5" s="1"/>
  <c r="I21" i="7" l="1"/>
  <c r="H21" i="7"/>
  <c r="G21" i="7"/>
  <c r="F21" i="7"/>
  <c r="E21" i="7"/>
  <c r="I88" i="7" l="1"/>
  <c r="I69" i="7" l="1"/>
  <c r="H69" i="7"/>
  <c r="G65" i="7"/>
  <c r="G69" i="7"/>
  <c r="G26" i="7"/>
  <c r="E109" i="7"/>
  <c r="I26" i="7"/>
  <c r="H26" i="7"/>
  <c r="F26" i="7"/>
  <c r="E26" i="7"/>
  <c r="G8" i="10" l="1"/>
  <c r="H88" i="7" l="1"/>
  <c r="E88" i="7"/>
  <c r="G88" i="7"/>
  <c r="F88" i="7"/>
  <c r="E69" i="7"/>
  <c r="F69" i="7"/>
  <c r="E87" i="7" l="1"/>
  <c r="G25" i="7"/>
  <c r="I103" i="7"/>
  <c r="H103" i="7"/>
  <c r="G103" i="7"/>
  <c r="E103" i="7"/>
  <c r="F103" i="7"/>
  <c r="I100" i="7"/>
  <c r="H100" i="7"/>
  <c r="G100" i="7"/>
  <c r="F100" i="7"/>
  <c r="E100" i="7"/>
  <c r="I96" i="7"/>
  <c r="I87" i="7" s="1"/>
  <c r="H96" i="7"/>
  <c r="G96" i="7"/>
  <c r="G87" i="7" s="1"/>
  <c r="F96" i="7"/>
  <c r="F87" i="7" s="1"/>
  <c r="I65" i="7"/>
  <c r="H65" i="7"/>
  <c r="F65" i="7"/>
  <c r="I25" i="7"/>
  <c r="H25" i="7"/>
  <c r="F25" i="7"/>
  <c r="E25" i="7"/>
  <c r="E96" i="7"/>
  <c r="I109" i="7"/>
  <c r="H109" i="7"/>
  <c r="G109" i="7"/>
  <c r="F109" i="7"/>
  <c r="E65" i="7"/>
  <c r="I84" i="7"/>
  <c r="H84" i="7"/>
  <c r="G84" i="7"/>
  <c r="F84" i="7"/>
  <c r="E84" i="7"/>
  <c r="I61" i="7"/>
  <c r="I29" i="7" s="1"/>
  <c r="H61" i="7"/>
  <c r="H29" i="7" s="1"/>
  <c r="G61" i="7"/>
  <c r="G29" i="7" s="1"/>
  <c r="F61" i="7"/>
  <c r="F29" i="7" s="1"/>
  <c r="E61" i="7"/>
  <c r="E29" i="7" s="1"/>
  <c r="E64" i="7" l="1"/>
  <c r="F64" i="7"/>
  <c r="E99" i="7"/>
  <c r="F99" i="7"/>
  <c r="I64" i="7"/>
  <c r="H99" i="7"/>
  <c r="G64" i="7"/>
  <c r="H64" i="7"/>
  <c r="H87" i="7"/>
  <c r="I99" i="7"/>
  <c r="G99" i="7"/>
  <c r="G8" i="7" l="1"/>
  <c r="F8" i="7"/>
  <c r="G12" i="7"/>
  <c r="F12" i="7"/>
  <c r="E12" i="7"/>
  <c r="E8" i="7"/>
  <c r="G7" i="7" l="1"/>
  <c r="G6" i="7" s="1"/>
  <c r="F7" i="7"/>
  <c r="F6" i="7" s="1"/>
  <c r="I7" i="7"/>
  <c r="I6" i="7" s="1"/>
  <c r="H7" i="7"/>
  <c r="H6" i="7" s="1"/>
  <c r="E7" i="7"/>
  <c r="F7" i="5"/>
  <c r="F6" i="5" s="1"/>
  <c r="E7" i="5"/>
  <c r="E6" i="5" s="1"/>
  <c r="D7" i="5"/>
  <c r="D6" i="5" s="1"/>
  <c r="B7" i="5"/>
  <c r="B6" i="5" s="1"/>
  <c r="F21" i="8" l="1"/>
  <c r="E21" i="8"/>
  <c r="D21" i="8"/>
  <c r="C21" i="8"/>
  <c r="B21" i="8"/>
  <c r="F8" i="8"/>
  <c r="E8" i="8"/>
  <c r="D8" i="8"/>
  <c r="C8" i="8"/>
  <c r="B8" i="8"/>
  <c r="H10" i="3" l="1"/>
  <c r="I43" i="3" l="1"/>
  <c r="H43" i="3"/>
  <c r="G43" i="3"/>
  <c r="F43" i="3"/>
  <c r="I40" i="3"/>
  <c r="H40" i="3"/>
  <c r="G40" i="3"/>
  <c r="F40" i="3"/>
  <c r="I28" i="3"/>
  <c r="H28" i="3"/>
  <c r="G28" i="3"/>
  <c r="F28" i="3"/>
  <c r="E28" i="3"/>
  <c r="I20" i="3"/>
  <c r="I19" i="3" s="1"/>
  <c r="G20" i="3"/>
  <c r="G19" i="3" s="1"/>
  <c r="F20" i="3"/>
  <c r="F19" i="3" s="1"/>
  <c r="F17" i="3"/>
  <c r="I17" i="3"/>
  <c r="G17" i="3"/>
  <c r="I15" i="3"/>
  <c r="G15" i="3"/>
  <c r="F15" i="3"/>
  <c r="I10" i="3"/>
  <c r="G10" i="3"/>
  <c r="F10" i="3"/>
  <c r="I13" i="3"/>
  <c r="G13" i="3"/>
  <c r="F13" i="3"/>
  <c r="E43" i="3"/>
  <c r="I33" i="3"/>
  <c r="E33" i="3"/>
  <c r="F9" i="3" l="1"/>
  <c r="F22" i="3"/>
  <c r="G9" i="3"/>
  <c r="G22" i="3" s="1"/>
  <c r="I9" i="3"/>
  <c r="I22" i="3" s="1"/>
  <c r="I42" i="3"/>
  <c r="H42" i="3"/>
  <c r="G42" i="3"/>
  <c r="F42" i="3"/>
  <c r="E40" i="3"/>
  <c r="H33" i="3"/>
  <c r="I27" i="3"/>
  <c r="G27" i="3"/>
  <c r="H20" i="3"/>
  <c r="H19" i="3" s="1"/>
  <c r="E20" i="3"/>
  <c r="E19" i="3" s="1"/>
  <c r="H17" i="3"/>
  <c r="E17" i="3"/>
  <c r="H15" i="3"/>
  <c r="E15" i="3"/>
  <c r="H13" i="3"/>
  <c r="E13" i="3"/>
  <c r="E10" i="3"/>
  <c r="H9" i="3" l="1"/>
  <c r="H22" i="3" s="1"/>
  <c r="F33" i="3"/>
  <c r="E9" i="3"/>
  <c r="E42" i="3"/>
  <c r="E27" i="3"/>
  <c r="H27" i="3"/>
  <c r="H49" i="3" s="1"/>
  <c r="F27" i="3" l="1"/>
  <c r="F49" i="3" s="1"/>
  <c r="E22" i="3"/>
  <c r="I49" i="3"/>
  <c r="E49" i="3"/>
  <c r="G49" i="3"/>
  <c r="F37" i="10" l="1"/>
  <c r="J21" i="10"/>
  <c r="I21" i="10"/>
  <c r="H21" i="10"/>
  <c r="G21" i="10"/>
  <c r="J11" i="10"/>
  <c r="I11" i="10"/>
  <c r="H11" i="10"/>
  <c r="G11" i="10"/>
  <c r="G14" i="10" s="1"/>
  <c r="F11" i="10"/>
  <c r="J8" i="10"/>
  <c r="I8" i="10"/>
  <c r="H8" i="10"/>
  <c r="F8" i="10"/>
  <c r="G37" i="10" l="1"/>
  <c r="H34" i="10" s="1"/>
  <c r="H37" i="10" s="1"/>
  <c r="I34" i="10" s="1"/>
  <c r="I37" i="10" s="1"/>
  <c r="J34" i="10" s="1"/>
  <c r="J37" i="10" s="1"/>
  <c r="F14" i="10"/>
  <c r="F29" i="10" s="1"/>
  <c r="J14" i="10"/>
  <c r="J22" i="10" s="1"/>
  <c r="J28" i="10" s="1"/>
  <c r="J29" i="10" s="1"/>
  <c r="I14" i="10"/>
  <c r="H14" i="10"/>
  <c r="H22" i="10" s="1"/>
  <c r="H29" i="10" s="1"/>
  <c r="I22" i="10"/>
  <c r="I28" i="10" s="1"/>
  <c r="I29" i="10" s="1"/>
  <c r="G22" i="10"/>
  <c r="E6" i="7"/>
  <c r="G28" i="10" l="1"/>
  <c r="G29" i="10" s="1"/>
</calcChain>
</file>

<file path=xl/sharedStrings.xml><?xml version="1.0" encoding="utf-8"?>
<sst xmlns="http://schemas.openxmlformats.org/spreadsheetml/2006/main" count="326" uniqueCount="154">
  <si>
    <t>PRIHODI UKUPNO</t>
  </si>
  <si>
    <t>RASHODI UKUPNO</t>
  </si>
  <si>
    <t>NETO FINANCIRANJE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</si>
  <si>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</si>
  <si>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</si>
  <si>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</si>
  <si>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</si>
  <si>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</si>
  <si>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</si>
  <si>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</si>
  <si>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</si>
  <si>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</si>
  <si>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</si>
  <si>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</si>
  <si>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</si>
  <si>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</si>
  <si>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</si>
  <si>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</si>
  <si>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</si>
  <si>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</si>
  <si>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</si>
  <si>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</si>
  <si>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</si>
  <si>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</si>
  <si>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</si>
  <si>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</si>
  <si>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</si>
  <si>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</si>
  <si>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</si>
  <si>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</si>
  <si>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</si>
  <si>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</si>
  <si>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</si>
  <si>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</si>
  <si>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</si>
  <si>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</si>
  <si>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</si>
  <si>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</si>
  <si>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</si>
  <si>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</si>
  <si>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</si>
  <si>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</si>
  <si>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</si>
  <si>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</si>
  <si>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</si>
  <si>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</si>
  <si>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</si>
  <si>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Izvor</t>
  </si>
  <si>
    <t>Pomoći pror.korisnicima iz proračuna koji im nije nadležan</t>
  </si>
  <si>
    <t>Donacije</t>
  </si>
  <si>
    <t>Prihodi od upravnih i adm.pristojbi, priostojbi po posebnim propisima</t>
  </si>
  <si>
    <t>Prihodi za posebne namjene</t>
  </si>
  <si>
    <t>Vlastiti prihodi</t>
  </si>
  <si>
    <t>Opći prihodi i primici</t>
  </si>
  <si>
    <t>Vlastiti izvori</t>
  </si>
  <si>
    <t>Rezultat poslovanja</t>
  </si>
  <si>
    <t>Višak/manjak</t>
  </si>
  <si>
    <t>UKUPNO</t>
  </si>
  <si>
    <t>Prihodi od posebne namjene</t>
  </si>
  <si>
    <t>Financijski rashodi</t>
  </si>
  <si>
    <t>Preneseni višak</t>
  </si>
  <si>
    <t>11 Grad Zadar</t>
  </si>
  <si>
    <t>31 Vlastit prihodi</t>
  </si>
  <si>
    <t>41 Prihodi od posebne namjene</t>
  </si>
  <si>
    <t>57 pomoći korisnicima od proračuna kioji im nije nadležan</t>
  </si>
  <si>
    <t>61 Donacije</t>
  </si>
  <si>
    <t>92 Višak poslovanja</t>
  </si>
  <si>
    <t>54 Tekuće pomoći iz državnog Poračuna /EU sredstva/</t>
  </si>
  <si>
    <t>08 Rekreacija, kultura i religija</t>
  </si>
  <si>
    <t>082 Služba kulture</t>
  </si>
  <si>
    <t>PROGRAM  1038</t>
  </si>
  <si>
    <t>Aktivnost A 1038-01</t>
  </si>
  <si>
    <t>Izvor financiranja 11</t>
  </si>
  <si>
    <t>PROMICANJE KULTURE</t>
  </si>
  <si>
    <t>Proračun Grada Zadra</t>
  </si>
  <si>
    <t>3111 Plaće za redovan rad</t>
  </si>
  <si>
    <t>3121 Ostali rashodi za zaposlene</t>
  </si>
  <si>
    <t>3132 Doprinos za zdravstveno osig.</t>
  </si>
  <si>
    <t>31 Rashodi za zaposlene</t>
  </si>
  <si>
    <t>Aktivnost A 1038-02</t>
  </si>
  <si>
    <t>3212- Naknada  za prijevoz</t>
  </si>
  <si>
    <t>3221 Uredski materijal</t>
  </si>
  <si>
    <t>3223 Energija</t>
  </si>
  <si>
    <t>3236 Zdravstvene usluge</t>
  </si>
  <si>
    <t>3291 Naknada članovima UV</t>
  </si>
  <si>
    <t>Aktivnost A 1038-03</t>
  </si>
  <si>
    <t>32 Materijalni rashodi</t>
  </si>
  <si>
    <t>42 Knjige i oprema</t>
  </si>
  <si>
    <t>4241 Knjige</t>
  </si>
  <si>
    <t>Izvor financiranja 31</t>
  </si>
  <si>
    <t>Izvor financiranja 41</t>
  </si>
  <si>
    <t>Pprihodi za posebne namjene</t>
  </si>
  <si>
    <t>3211 Službena putovanja</t>
  </si>
  <si>
    <t>3213 Stručno usavršavanje zaposlenika</t>
  </si>
  <si>
    <t>3221 Uredski i ostali materijal</t>
  </si>
  <si>
    <t>3224 Materijal i dijelovi za  tek. I inves.održavanje</t>
  </si>
  <si>
    <t>3225 Sitan inventar</t>
  </si>
  <si>
    <t>3231Usluge telefona, pošte i prijevoza</t>
  </si>
  <si>
    <t>3232 Usluge tekućeg i invest.održavanja</t>
  </si>
  <si>
    <t>3233 Usluge promidžbe i informiranja</t>
  </si>
  <si>
    <t>3234 Komunalne usluge</t>
  </si>
  <si>
    <t>3235 Zakuipnine i najamnine</t>
  </si>
  <si>
    <t>3237 Intelektualne usluge</t>
  </si>
  <si>
    <t>3238 Računalne usluge</t>
  </si>
  <si>
    <t>3239 Ostale usluge</t>
  </si>
  <si>
    <t>3241 Naknada osobama izvan radnog odnosa</t>
  </si>
  <si>
    <t>3292 Premije osiguranja</t>
  </si>
  <si>
    <t>3293 usluge reprezentacije</t>
  </si>
  <si>
    <t>3294 Članarine</t>
  </si>
  <si>
    <t>3295 Pristojbe i naknade</t>
  </si>
  <si>
    <t>3299 Ostali rashodi</t>
  </si>
  <si>
    <t>3431 Usluge platnog prometa</t>
  </si>
  <si>
    <t>4223 Oprema za održavanje prostorija</t>
  </si>
  <si>
    <t>3293 Usluge reprezentacije</t>
  </si>
  <si>
    <t>Izvor financiranja 57</t>
  </si>
  <si>
    <t>Pomoći lorisnicima iod proračuna koji im nije nadležan</t>
  </si>
  <si>
    <t>4221Uredska oprema</t>
  </si>
  <si>
    <t>Izvor financiranja 61</t>
  </si>
  <si>
    <t>Izvor financiranja 92</t>
  </si>
  <si>
    <t>Višak poslovanja</t>
  </si>
  <si>
    <t>4231 Kombi vozilo</t>
  </si>
  <si>
    <t>3227 Službena i radna odjeća</t>
  </si>
  <si>
    <t>3233 Uluge promidžbe i informiranja</t>
  </si>
  <si>
    <t>4231 Kombij vozilo</t>
  </si>
  <si>
    <t>3241 Usluge osobama izvan radnog odnosa</t>
  </si>
  <si>
    <t>4221 Uredska oprema</t>
  </si>
  <si>
    <t>Projekcija proračuna
za 2027.</t>
  </si>
  <si>
    <t>A. RAČUN PRIHODA I RASHODA</t>
  </si>
  <si>
    <t>A1. PRIHODI I RASHODI PREMA EKONOMSKOJ KLASIFIKACIJI</t>
  </si>
  <si>
    <t>RASHODI POSLOVANJA PREMA EKONOMSKOJ KLASIFIKACIJI</t>
  </si>
  <si>
    <t xml:space="preserve">A2.  PRIHODI I RASHODI PREMA IZVORIMA FINANCIRANJA </t>
  </si>
  <si>
    <t>A3. RASHODI PREMA FUNKCIJSKOJ KLASIFIKACIJI</t>
  </si>
  <si>
    <t>B1. RAČUN FINANCIRANJA PREMA EKONOMSKOJ KLASIFIKACIJI</t>
  </si>
  <si>
    <t>B2. RAČUN FINANCIRANJA PREMA IZVORIMA FINANCIRANJA</t>
  </si>
  <si>
    <t>NAZIV</t>
  </si>
  <si>
    <t>Namjenski primici</t>
  </si>
  <si>
    <t>Namjenski primici od zaduživanja</t>
  </si>
  <si>
    <t>…</t>
  </si>
  <si>
    <t xml:space="preserve">UKUPNO IZDACI </t>
  </si>
  <si>
    <t>Vlastii prihodi</t>
  </si>
  <si>
    <t>Ostali prihodi za posebne namjene</t>
  </si>
  <si>
    <t>3292 Premija osiguranja</t>
  </si>
  <si>
    <t>FINANCIJSKI PLAN PRORAČUNSKOG KORISNIKA JEDINICE LOKALNE I PODRUČNE (REGIONALNE) SAMOUPRAVE 
ZA 2026. I PROJEKCIJA ZA 2027. I 2028. GODINU</t>
  </si>
  <si>
    <t>Izvršenje 2024*</t>
  </si>
  <si>
    <t>Plan 2025.</t>
  </si>
  <si>
    <t>Plan za 2026.</t>
  </si>
  <si>
    <t>Projekcija proračuna
za 2028.</t>
  </si>
  <si>
    <t>Izvršenje 2024.</t>
  </si>
  <si>
    <t>Projekcija proračuna za 2027.</t>
  </si>
  <si>
    <t>B. RAČUN FINANCIRANJA</t>
  </si>
  <si>
    <t>FINANCIJSKI PLAN PRORAČUNSKOG KORISNIKA JEDINICE LOKALNE I PODRUČNE (REGIONALNE) SAMOUPRAVE 
ZA 2026. I PROJEKCIJA ZA 2027 I 2028. GODINU</t>
  </si>
  <si>
    <t>3212 Naknada  za prijevoz</t>
  </si>
  <si>
    <t>3212 Naknada za prijevoz</t>
  </si>
  <si>
    <t>34 Financijski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</si>
</sst>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4" fillId="0" borderId="0"/>
  </cellStyleXfs>
  <cellXfs count="21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>
      <alignment horizontal="right"/>
    </xf>
    <xf numFmtId="0" fontId="0" fillId="2" borderId="0" xfId="0" applyFill="1"/>
    <xf numFmtId="4" fontId="9" fillId="5" borderId="3" xfId="0" applyNumberFormat="1" applyFont="1" applyFill="1" applyBorder="1"/>
    <xf numFmtId="4" fontId="8" fillId="0" borderId="4" xfId="0" applyNumberFormat="1" applyFont="1" applyFill="1" applyBorder="1" applyAlignment="1">
      <alignment horizontal="right"/>
    </xf>
    <xf numFmtId="0" fontId="7" fillId="4" borderId="3" xfId="0" quotePrefix="1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7" fillId="6" borderId="3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vertical="center" wrapText="1"/>
    </xf>
    <xf numFmtId="4" fontId="9" fillId="4" borderId="4" xfId="0" applyNumberFormat="1" applyFont="1" applyFill="1" applyBorder="1" applyAlignment="1">
      <alignment horizontal="right"/>
    </xf>
    <xf numFmtId="4" fontId="9" fillId="6" borderId="4" xfId="0" applyNumberFormat="1" applyFont="1" applyFill="1" applyBorder="1" applyAlignment="1">
      <alignment horizontal="right"/>
    </xf>
    <xf numFmtId="0" fontId="9" fillId="7" borderId="3" xfId="0" applyFont="1" applyFill="1" applyBorder="1" applyAlignment="1">
      <alignment horizontal="left" vertical="center"/>
    </xf>
    <xf numFmtId="0" fontId="9" fillId="7" borderId="3" xfId="0" applyNumberFormat="1" applyFont="1" applyFill="1" applyBorder="1" applyAlignment="1" applyProtection="1">
      <alignment horizontal="left" vertical="center"/>
    </xf>
    <xf numFmtId="0" fontId="9" fillId="7" borderId="3" xfId="0" applyNumberFormat="1" applyFont="1" applyFill="1" applyBorder="1" applyAlignment="1" applyProtection="1">
      <alignment vertical="center" wrapText="1"/>
    </xf>
    <xf numFmtId="4" fontId="9" fillId="7" borderId="4" xfId="0" applyNumberFormat="1" applyFont="1" applyFill="1" applyBorder="1" applyAlignment="1">
      <alignment horizontal="right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21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21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4" fontId="9" fillId="5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right"/>
    </xf>
    <xf numFmtId="0" fontId="9" fillId="6" borderId="4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4" fontId="7" fillId="0" borderId="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4" fontId="9" fillId="2" borderId="4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/>
    <xf numFmtId="0" fontId="9" fillId="9" borderId="4" xfId="0" applyNumberFormat="1" applyFont="1" applyFill="1" applyBorder="1" applyAlignment="1" applyProtection="1">
      <alignment horizontal="left" vertical="center" wrapText="1"/>
    </xf>
    <xf numFmtId="4" fontId="9" fillId="9" borderId="4" xfId="0" applyNumberFormat="1" applyFont="1" applyFill="1" applyBorder="1" applyAlignment="1">
      <alignment horizontal="right"/>
    </xf>
    <xf numFmtId="0" fontId="0" fillId="0" borderId="0" xfId="0" applyFill="1" applyBorder="1"/>
    <xf numFmtId="3" fontId="6" fillId="0" borderId="0" xfId="0" applyNumberFormat="1" applyFont="1" applyFill="1" applyBorder="1" applyAlignment="1" applyProtection="1">
      <alignment horizontal="right" wrapText="1"/>
    </xf>
    <xf numFmtId="0" fontId="25" fillId="0" borderId="0" xfId="1" applyFont="1"/>
    <xf numFmtId="0" fontId="27" fillId="0" borderId="0" xfId="1" applyNumberFormat="1" applyFont="1" applyFill="1" applyBorder="1" applyAlignment="1" applyProtection="1">
      <alignment horizontal="center" vertical="center" wrapText="1"/>
    </xf>
    <xf numFmtId="0" fontId="30" fillId="2" borderId="3" xfId="1" applyNumberFormat="1" applyFont="1" applyFill="1" applyBorder="1" applyAlignment="1" applyProtection="1">
      <alignment horizontal="left" vertical="center" wrapText="1"/>
    </xf>
    <xf numFmtId="3" fontId="31" fillId="2" borderId="3" xfId="1" applyNumberFormat="1" applyFont="1" applyFill="1" applyBorder="1" applyAlignment="1">
      <alignment horizontal="right"/>
    </xf>
    <xf numFmtId="0" fontId="32" fillId="2" borderId="3" xfId="1" applyNumberFormat="1" applyFont="1" applyFill="1" applyBorder="1" applyAlignment="1" applyProtection="1">
      <alignment horizontal="left" vertical="center" wrapText="1" indent="2"/>
    </xf>
    <xf numFmtId="0" fontId="32" fillId="2" borderId="3" xfId="1" applyNumberFormat="1" applyFont="1" applyFill="1" applyBorder="1" applyAlignment="1" applyProtection="1">
      <alignment horizontal="left" vertical="center" wrapText="1"/>
    </xf>
    <xf numFmtId="0" fontId="25" fillId="0" borderId="3" xfId="1" applyFont="1" applyBorder="1" applyAlignment="1">
      <alignment horizontal="center"/>
    </xf>
    <xf numFmtId="0" fontId="25" fillId="0" borderId="3" xfId="1" applyFont="1" applyBorder="1"/>
    <xf numFmtId="0" fontId="33" fillId="2" borderId="3" xfId="1" applyNumberFormat="1" applyFont="1" applyFill="1" applyBorder="1" applyAlignment="1" applyProtection="1">
      <alignment horizontal="left" vertical="center" wrapText="1" indent="1"/>
    </xf>
    <xf numFmtId="0" fontId="33" fillId="2" borderId="3" xfId="1" applyFont="1" applyFill="1" applyBorder="1" applyAlignment="1">
      <alignment horizontal="left" vertical="center" indent="1"/>
    </xf>
    <xf numFmtId="0" fontId="28" fillId="10" borderId="3" xfId="1" applyNumberFormat="1" applyFont="1" applyFill="1" applyBorder="1" applyAlignment="1" applyProtection="1">
      <alignment horizontal="center" vertical="center" wrapText="1"/>
    </xf>
    <xf numFmtId="0" fontId="28" fillId="10" borderId="4" xfId="1" applyNumberFormat="1" applyFont="1" applyFill="1" applyBorder="1" applyAlignment="1" applyProtection="1">
      <alignment horizontal="center" vertical="center" wrapText="1"/>
    </xf>
    <xf numFmtId="0" fontId="29" fillId="10" borderId="3" xfId="1" quotePrefix="1" applyFont="1" applyFill="1" applyBorder="1" applyAlignment="1">
      <alignment horizontal="center" vertical="center" wrapText="1"/>
    </xf>
    <xf numFmtId="0" fontId="0" fillId="0" borderId="3" xfId="0" applyBorder="1"/>
    <xf numFmtId="0" fontId="0" fillId="10" borderId="3" xfId="0" applyFill="1" applyBorder="1"/>
    <xf numFmtId="0" fontId="1" fillId="10" borderId="3" xfId="0" applyFont="1" applyFill="1" applyBorder="1" applyAlignment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0" xfId="0"/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4" fontId="9" fillId="8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9" fillId="8" borderId="2" xfId="0" applyNumberFormat="1" applyFont="1" applyFill="1" applyBorder="1" applyAlignment="1">
      <alignment horizontal="right"/>
    </xf>
    <xf numFmtId="4" fontId="9" fillId="8" borderId="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0" xfId="0"/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16" fillId="2" borderId="1" xfId="0" applyNumberFormat="1" applyFont="1" applyFill="1" applyBorder="1" applyAlignment="1" applyProtection="1">
      <alignment vertical="center" wrapText="1"/>
    </xf>
    <xf numFmtId="0" fontId="16" fillId="2" borderId="2" xfId="0" applyNumberFormat="1" applyFont="1" applyFill="1" applyBorder="1" applyAlignment="1" applyProtection="1">
      <alignment vertical="center" wrapText="1"/>
    </xf>
    <xf numFmtId="0" fontId="16" fillId="2" borderId="4" xfId="0" applyNumberFormat="1" applyFont="1" applyFill="1" applyBorder="1" applyAlignment="1" applyProtection="1">
      <alignment vertical="center" wrapText="1"/>
    </xf>
    <xf numFmtId="4" fontId="7" fillId="2" borderId="7" xfId="0" applyNumberFormat="1" applyFont="1" applyFill="1" applyBorder="1" applyAlignment="1">
      <alignment horizontal="right"/>
    </xf>
    <xf numFmtId="0" fontId="7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34" fillId="0" borderId="0" xfId="0" applyFont="1"/>
    <xf numFmtId="0" fontId="7" fillId="0" borderId="0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vertical="center" wrapText="1"/>
    </xf>
    <xf numFmtId="0" fontId="22" fillId="5" borderId="3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26" fillId="0" borderId="0" xfId="1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9" fillId="9" borderId="1" xfId="0" applyNumberFormat="1" applyFont="1" applyFill="1" applyBorder="1" applyAlignment="1" applyProtection="1">
      <alignment horizontal="left" vertical="center" wrapText="1"/>
    </xf>
    <xf numFmtId="0" fontId="9" fillId="9" borderId="2" xfId="0" applyNumberFormat="1" applyFont="1" applyFill="1" applyBorder="1" applyAlignment="1" applyProtection="1">
      <alignment horizontal="left" vertical="center" wrapText="1"/>
    </xf>
    <xf numFmtId="0" fontId="9" fillId="9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16" fillId="2" borderId="1" xfId="0" applyNumberFormat="1" applyFont="1" applyFill="1" applyBorder="1" applyAlignment="1" applyProtection="1">
      <alignment vertical="center" wrapText="1"/>
    </xf>
    <xf numFmtId="0" fontId="16" fillId="2" borderId="2" xfId="0" applyNumberFormat="1" applyFont="1" applyFill="1" applyBorder="1" applyAlignment="1" applyProtection="1">
      <alignment vertical="center" wrapText="1"/>
    </xf>
    <xf numFmtId="0" fontId="16" fillId="2" borderId="4" xfId="0" applyNumberFormat="1" applyFont="1" applyFill="1" applyBorder="1" applyAlignment="1" applyProtection="1">
      <alignment vertical="center" wrapText="1"/>
    </xf>
    <xf numFmtId="0" fontId="0" fillId="0" borderId="6" xfId="0" applyBorder="1"/>
    <xf numFmtId="0" fontId="0" fillId="0" borderId="0" xfId="0"/>
  </cellXfs>
  <cellStyles count="2">
    <cellStyle name="Normalno" xfId="0" builtinId="0"/>
    <cellStyle name="Normalno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F7" sqref="A7:J3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7" t="s">
        <v>142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157" t="s">
        <v>13</v>
      </c>
      <c r="B3" s="157"/>
      <c r="C3" s="157"/>
      <c r="D3" s="157"/>
      <c r="E3" s="157"/>
      <c r="F3" s="157"/>
      <c r="G3" s="157"/>
      <c r="H3" s="157"/>
      <c r="I3" s="158"/>
      <c r="J3" s="158"/>
    </row>
    <row r="4" spans="1:10" ht="18" x14ac:dyDescent="0.25">
      <c r="A4" s="20"/>
      <c r="B4" s="20"/>
      <c r="C4" s="20"/>
      <c r="D4" s="20"/>
      <c r="E4" s="20"/>
      <c r="F4" s="20"/>
      <c r="G4" s="20"/>
      <c r="H4" s="20"/>
      <c r="I4" s="4"/>
      <c r="J4" s="4"/>
    </row>
    <row r="5" spans="1:10" ht="15.75" x14ac:dyDescent="0.25">
      <c r="A5" s="157" t="s">
        <v>19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24" t="s">
        <v>24</v>
      </c>
    </row>
    <row r="7" spans="1:10" ht="25.5" x14ac:dyDescent="0.25">
      <c r="A7" s="36"/>
      <c r="B7" s="37"/>
      <c r="C7" s="37"/>
      <c r="D7" s="38"/>
      <c r="E7" s="39"/>
      <c r="F7" s="40" t="s">
        <v>143</v>
      </c>
      <c r="G7" s="40" t="s">
        <v>144</v>
      </c>
      <c r="H7" s="40" t="s">
        <v>145</v>
      </c>
      <c r="I7" s="40" t="s">
        <v>126</v>
      </c>
      <c r="J7" s="40" t="s">
        <v>146</v>
      </c>
    </row>
    <row r="8" spans="1:10" x14ac:dyDescent="0.25">
      <c r="A8" s="160" t="s">
        <v>0</v>
      </c>
      <c r="B8" s="161"/>
      <c r="C8" s="161"/>
      <c r="D8" s="161"/>
      <c r="E8" s="162"/>
      <c r="F8" s="117">
        <f>F9+F10</f>
        <v>1783872.75</v>
      </c>
      <c r="G8" s="117">
        <f>G9+G10</f>
        <v>2351000</v>
      </c>
      <c r="H8" s="117">
        <f t="shared" ref="H8:J8" si="0">H9+H10</f>
        <v>2762000</v>
      </c>
      <c r="I8" s="117">
        <f t="shared" si="0"/>
        <v>2762000</v>
      </c>
      <c r="J8" s="117">
        <f t="shared" si="0"/>
        <v>2762000</v>
      </c>
    </row>
    <row r="9" spans="1:10" x14ac:dyDescent="0.25">
      <c r="A9" s="163" t="s">
        <v>26</v>
      </c>
      <c r="B9" s="164"/>
      <c r="C9" s="164"/>
      <c r="D9" s="164"/>
      <c r="E9" s="156"/>
      <c r="F9" s="118">
        <v>1783872.75</v>
      </c>
      <c r="G9" s="118">
        <v>2351000</v>
      </c>
      <c r="H9" s="118">
        <v>2762000</v>
      </c>
      <c r="I9" s="118">
        <v>2762000</v>
      </c>
      <c r="J9" s="118">
        <v>2762000</v>
      </c>
    </row>
    <row r="10" spans="1:10" x14ac:dyDescent="0.25">
      <c r="A10" s="165" t="s">
        <v>27</v>
      </c>
      <c r="B10" s="156"/>
      <c r="C10" s="156"/>
      <c r="D10" s="156"/>
      <c r="E10" s="156"/>
      <c r="F10" s="118"/>
      <c r="G10" s="118"/>
      <c r="H10" s="118"/>
      <c r="I10" s="118"/>
      <c r="J10" s="118"/>
    </row>
    <row r="11" spans="1:10" x14ac:dyDescent="0.25">
      <c r="A11" s="25" t="s">
        <v>1</v>
      </c>
      <c r="B11" s="141"/>
      <c r="C11" s="141"/>
      <c r="D11" s="141"/>
      <c r="E11" s="141"/>
      <c r="F11" s="117">
        <f>F12+F13</f>
        <v>1833099.03</v>
      </c>
      <c r="G11" s="117">
        <f t="shared" ref="G11:J11" si="1">G12+G13</f>
        <v>2373541.19</v>
      </c>
      <c r="H11" s="117">
        <f t="shared" si="1"/>
        <v>2762000</v>
      </c>
      <c r="I11" s="117">
        <f t="shared" si="1"/>
        <v>2762000</v>
      </c>
      <c r="J11" s="117">
        <f t="shared" si="1"/>
        <v>2762000</v>
      </c>
    </row>
    <row r="12" spans="1:10" x14ac:dyDescent="0.25">
      <c r="A12" s="166" t="s">
        <v>28</v>
      </c>
      <c r="B12" s="164"/>
      <c r="C12" s="164"/>
      <c r="D12" s="164"/>
      <c r="E12" s="164"/>
      <c r="F12" s="118">
        <v>1544971.26</v>
      </c>
      <c r="G12" s="118">
        <v>2092782.61</v>
      </c>
      <c r="H12" s="118">
        <v>2491900</v>
      </c>
      <c r="I12" s="118">
        <v>2491900</v>
      </c>
      <c r="J12" s="118">
        <v>2491900</v>
      </c>
    </row>
    <row r="13" spans="1:10" x14ac:dyDescent="0.25">
      <c r="A13" s="155" t="s">
        <v>29</v>
      </c>
      <c r="B13" s="156"/>
      <c r="C13" s="156"/>
      <c r="D13" s="156"/>
      <c r="E13" s="156"/>
      <c r="F13" s="143">
        <v>288127.77</v>
      </c>
      <c r="G13" s="118">
        <v>280758.58</v>
      </c>
      <c r="H13" s="118">
        <v>270100</v>
      </c>
      <c r="I13" s="118">
        <v>270100</v>
      </c>
      <c r="J13" s="118">
        <v>270100</v>
      </c>
    </row>
    <row r="14" spans="1:10" x14ac:dyDescent="0.25">
      <c r="A14" s="167" t="s">
        <v>39</v>
      </c>
      <c r="B14" s="161"/>
      <c r="C14" s="161"/>
      <c r="D14" s="161"/>
      <c r="E14" s="161"/>
      <c r="F14" s="117">
        <f t="shared" ref="F14:J14" si="2">F8-F11</f>
        <v>-49226.280000000028</v>
      </c>
      <c r="G14" s="117">
        <f t="shared" si="2"/>
        <v>-22541.189999999944</v>
      </c>
      <c r="H14" s="117">
        <f t="shared" si="2"/>
        <v>0</v>
      </c>
      <c r="I14" s="117">
        <f t="shared" si="2"/>
        <v>0</v>
      </c>
      <c r="J14" s="117">
        <f t="shared" si="2"/>
        <v>0</v>
      </c>
    </row>
    <row r="15" spans="1:10" ht="18" x14ac:dyDescent="0.25">
      <c r="A15" s="144"/>
      <c r="B15" s="34"/>
      <c r="C15" s="34"/>
      <c r="D15" s="34"/>
      <c r="E15" s="34"/>
      <c r="F15" s="34"/>
      <c r="G15" s="34"/>
      <c r="H15" s="35"/>
      <c r="I15" s="35"/>
      <c r="J15" s="35"/>
    </row>
    <row r="16" spans="1:10" ht="15.75" x14ac:dyDescent="0.25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69"/>
    </row>
    <row r="17" spans="1:10" ht="18" x14ac:dyDescent="0.25">
      <c r="A17" s="144"/>
      <c r="B17" s="34"/>
      <c r="C17" s="34"/>
      <c r="D17" s="34"/>
      <c r="E17" s="34"/>
      <c r="F17" s="34"/>
      <c r="G17" s="34"/>
      <c r="H17" s="35"/>
      <c r="I17" s="35"/>
      <c r="J17" s="35"/>
    </row>
    <row r="18" spans="1:10" ht="25.5" x14ac:dyDescent="0.25">
      <c r="A18" s="36"/>
      <c r="B18" s="37"/>
      <c r="C18" s="37"/>
      <c r="D18" s="38"/>
      <c r="E18" s="39"/>
      <c r="F18" s="40" t="s">
        <v>143</v>
      </c>
      <c r="G18" s="40" t="s">
        <v>144</v>
      </c>
      <c r="H18" s="40" t="s">
        <v>145</v>
      </c>
      <c r="I18" s="40" t="s">
        <v>126</v>
      </c>
      <c r="J18" s="40" t="s">
        <v>146</v>
      </c>
    </row>
    <row r="19" spans="1:10" x14ac:dyDescent="0.25">
      <c r="A19" s="155" t="s">
        <v>30</v>
      </c>
      <c r="B19" s="156"/>
      <c r="C19" s="156"/>
      <c r="D19" s="156"/>
      <c r="E19" s="156"/>
      <c r="F19" s="143"/>
      <c r="G19" s="143"/>
      <c r="H19" s="143"/>
      <c r="I19" s="143"/>
      <c r="J19" s="145"/>
    </row>
    <row r="20" spans="1:10" x14ac:dyDescent="0.25">
      <c r="A20" s="155" t="s">
        <v>31</v>
      </c>
      <c r="B20" s="156"/>
      <c r="C20" s="156"/>
      <c r="D20" s="156"/>
      <c r="E20" s="156"/>
      <c r="F20" s="143"/>
      <c r="G20" s="143"/>
      <c r="H20" s="143"/>
      <c r="I20" s="143"/>
      <c r="J20" s="145"/>
    </row>
    <row r="21" spans="1:10" x14ac:dyDescent="0.25">
      <c r="A21" s="167" t="s">
        <v>2</v>
      </c>
      <c r="B21" s="161"/>
      <c r="C21" s="161"/>
      <c r="D21" s="161"/>
      <c r="E21" s="161"/>
      <c r="F21" s="117"/>
      <c r="G21" s="117">
        <f t="shared" ref="G21:J21" si="3">G19-G20</f>
        <v>0</v>
      </c>
      <c r="H21" s="117">
        <f t="shared" si="3"/>
        <v>0</v>
      </c>
      <c r="I21" s="117">
        <f t="shared" si="3"/>
        <v>0</v>
      </c>
      <c r="J21" s="117">
        <f t="shared" si="3"/>
        <v>0</v>
      </c>
    </row>
    <row r="22" spans="1:10" x14ac:dyDescent="0.25">
      <c r="A22" s="167" t="s">
        <v>40</v>
      </c>
      <c r="B22" s="161"/>
      <c r="C22" s="161"/>
      <c r="D22" s="161"/>
      <c r="E22" s="161"/>
      <c r="F22" s="117"/>
      <c r="G22" s="117">
        <f t="shared" ref="G22:J22" si="4">G14+G21</f>
        <v>-22541.189999999944</v>
      </c>
      <c r="H22" s="117">
        <f t="shared" si="4"/>
        <v>0</v>
      </c>
      <c r="I22" s="117">
        <f t="shared" si="4"/>
        <v>0</v>
      </c>
      <c r="J22" s="117">
        <f t="shared" si="4"/>
        <v>0</v>
      </c>
    </row>
    <row r="23" spans="1:10" ht="18" x14ac:dyDescent="0.25">
      <c r="A23" s="33"/>
      <c r="B23" s="34"/>
      <c r="C23" s="34"/>
      <c r="D23" s="34"/>
      <c r="E23" s="34"/>
      <c r="F23" s="34"/>
      <c r="G23" s="34"/>
      <c r="H23" s="35"/>
      <c r="I23" s="35"/>
      <c r="J23" s="35"/>
    </row>
    <row r="24" spans="1:10" ht="15.75" x14ac:dyDescent="0.25">
      <c r="A24" s="168" t="s">
        <v>41</v>
      </c>
      <c r="B24" s="169"/>
      <c r="C24" s="169"/>
      <c r="D24" s="169"/>
      <c r="E24" s="169"/>
      <c r="F24" s="169"/>
      <c r="G24" s="169"/>
      <c r="H24" s="169"/>
      <c r="I24" s="169"/>
      <c r="J24" s="169"/>
    </row>
    <row r="25" spans="1:10" ht="15.75" x14ac:dyDescent="0.25">
      <c r="A25" s="142"/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25.5" x14ac:dyDescent="0.25">
      <c r="A26" s="36"/>
      <c r="B26" s="37"/>
      <c r="C26" s="37"/>
      <c r="D26" s="38"/>
      <c r="E26" s="39"/>
      <c r="F26" s="40" t="s">
        <v>143</v>
      </c>
      <c r="G26" s="40" t="s">
        <v>144</v>
      </c>
      <c r="H26" s="40" t="s">
        <v>145</v>
      </c>
      <c r="I26" s="40" t="s">
        <v>126</v>
      </c>
      <c r="J26" s="40" t="s">
        <v>146</v>
      </c>
    </row>
    <row r="27" spans="1:10" ht="15" customHeight="1" x14ac:dyDescent="0.25">
      <c r="A27" s="172" t="s">
        <v>42</v>
      </c>
      <c r="B27" s="173"/>
      <c r="C27" s="173"/>
      <c r="D27" s="173"/>
      <c r="E27" s="174"/>
      <c r="F27" s="43">
        <v>24468.47</v>
      </c>
      <c r="G27" s="43">
        <v>-24757.81</v>
      </c>
      <c r="H27" s="30">
        <v>0</v>
      </c>
      <c r="I27" s="30">
        <v>0</v>
      </c>
      <c r="J27" s="31">
        <v>0</v>
      </c>
    </row>
    <row r="28" spans="1:10" ht="15" customHeight="1" x14ac:dyDescent="0.25">
      <c r="A28" s="167" t="s">
        <v>43</v>
      </c>
      <c r="B28" s="161"/>
      <c r="C28" s="161"/>
      <c r="D28" s="161"/>
      <c r="E28" s="161"/>
      <c r="F28" s="41"/>
      <c r="G28" s="41">
        <f>G22+G27</f>
        <v>-47298.999999999942</v>
      </c>
      <c r="H28" s="41"/>
      <c r="I28" s="41">
        <f t="shared" ref="I28:J28" si="5">I22+I27</f>
        <v>0</v>
      </c>
      <c r="J28" s="42">
        <f t="shared" si="5"/>
        <v>0</v>
      </c>
    </row>
    <row r="29" spans="1:10" ht="45" customHeight="1" x14ac:dyDescent="0.25">
      <c r="A29" s="160" t="s">
        <v>44</v>
      </c>
      <c r="B29" s="175"/>
      <c r="C29" s="175"/>
      <c r="D29" s="175"/>
      <c r="E29" s="176"/>
      <c r="F29" s="41">
        <f>F14+F21+F27-F28</f>
        <v>-24757.810000000027</v>
      </c>
      <c r="G29" s="41">
        <f t="shared" ref="G29:J29" si="6">G14+G21+G27-G28</f>
        <v>0</v>
      </c>
      <c r="H29" s="41">
        <f t="shared" si="6"/>
        <v>0</v>
      </c>
      <c r="I29" s="41">
        <f t="shared" si="6"/>
        <v>0</v>
      </c>
      <c r="J29" s="42">
        <f t="shared" si="6"/>
        <v>0</v>
      </c>
    </row>
    <row r="30" spans="1:10" ht="15.75" x14ac:dyDescent="0.25">
      <c r="A30" s="142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5.75" x14ac:dyDescent="0.25">
      <c r="A31" s="168" t="s">
        <v>38</v>
      </c>
      <c r="B31" s="168"/>
      <c r="C31" s="168"/>
      <c r="D31" s="168"/>
      <c r="E31" s="168"/>
      <c r="F31" s="168"/>
      <c r="G31" s="168"/>
      <c r="H31" s="168"/>
      <c r="I31" s="168"/>
      <c r="J31" s="168"/>
    </row>
    <row r="32" spans="1:10" ht="18" x14ac:dyDescent="0.25">
      <c r="A32" s="33"/>
      <c r="B32" s="34"/>
      <c r="C32" s="34"/>
      <c r="D32" s="34"/>
      <c r="E32" s="34"/>
      <c r="F32" s="34"/>
      <c r="G32" s="34"/>
      <c r="H32" s="35"/>
      <c r="I32" s="35"/>
      <c r="J32" s="35"/>
    </row>
    <row r="33" spans="1:10" ht="25.5" x14ac:dyDescent="0.25">
      <c r="A33" s="36"/>
      <c r="B33" s="37"/>
      <c r="C33" s="37"/>
      <c r="D33" s="38"/>
      <c r="E33" s="39"/>
      <c r="F33" s="40" t="s">
        <v>143</v>
      </c>
      <c r="G33" s="40" t="s">
        <v>144</v>
      </c>
      <c r="H33" s="40" t="s">
        <v>145</v>
      </c>
      <c r="I33" s="40" t="s">
        <v>126</v>
      </c>
      <c r="J33" s="40" t="s">
        <v>146</v>
      </c>
    </row>
    <row r="34" spans="1:10" x14ac:dyDescent="0.25">
      <c r="A34" s="172" t="s">
        <v>42</v>
      </c>
      <c r="B34" s="173"/>
      <c r="C34" s="173"/>
      <c r="D34" s="173"/>
      <c r="E34" s="174"/>
      <c r="F34" s="43"/>
      <c r="G34" s="43"/>
      <c r="H34" s="30">
        <f>G37</f>
        <v>0</v>
      </c>
      <c r="I34" s="30">
        <f>H37</f>
        <v>0</v>
      </c>
      <c r="J34" s="31">
        <f>I37</f>
        <v>0</v>
      </c>
    </row>
    <row r="35" spans="1:10" ht="28.5" customHeight="1" x14ac:dyDescent="0.25">
      <c r="A35" s="172" t="s">
        <v>45</v>
      </c>
      <c r="B35" s="173"/>
      <c r="C35" s="173"/>
      <c r="D35" s="173"/>
      <c r="E35" s="174"/>
      <c r="F35" s="43"/>
      <c r="G35" s="43"/>
      <c r="H35" s="30"/>
      <c r="I35" s="30">
        <v>0</v>
      </c>
      <c r="J35" s="31">
        <v>0</v>
      </c>
    </row>
    <row r="36" spans="1:10" x14ac:dyDescent="0.25">
      <c r="A36" s="172" t="s">
        <v>46</v>
      </c>
      <c r="B36" s="177"/>
      <c r="C36" s="177"/>
      <c r="D36" s="177"/>
      <c r="E36" s="178"/>
      <c r="F36" s="43"/>
      <c r="G36" s="30"/>
      <c r="H36" s="30">
        <v>0</v>
      </c>
      <c r="I36" s="30">
        <v>0</v>
      </c>
      <c r="J36" s="31">
        <v>0</v>
      </c>
    </row>
    <row r="37" spans="1:10" ht="15" customHeight="1" x14ac:dyDescent="0.25">
      <c r="A37" s="167" t="s">
        <v>43</v>
      </c>
      <c r="B37" s="161"/>
      <c r="C37" s="161"/>
      <c r="D37" s="161"/>
      <c r="E37" s="161"/>
      <c r="F37" s="41">
        <f>F34-F35+F36</f>
        <v>0</v>
      </c>
      <c r="G37" s="146">
        <f t="shared" ref="G37:J37" si="7">G34-G35+G36</f>
        <v>0</v>
      </c>
      <c r="H37" s="146">
        <f t="shared" si="7"/>
        <v>0</v>
      </c>
      <c r="I37" s="146">
        <f t="shared" si="7"/>
        <v>0</v>
      </c>
      <c r="J37" s="147">
        <f t="shared" si="7"/>
        <v>0</v>
      </c>
    </row>
    <row r="38" spans="1:10" ht="17.25" customHeight="1" x14ac:dyDescent="0.25"/>
    <row r="39" spans="1:10" x14ac:dyDescent="0.25">
      <c r="A39" s="170" t="s">
        <v>25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19" workbookViewId="0">
      <selection activeCell="D8" sqref="A8:I4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85546875" customWidth="1"/>
    <col min="4" max="4" width="33.7109375" customWidth="1"/>
    <col min="5" max="5" width="18.85546875" customWidth="1"/>
    <col min="6" max="6" width="17.140625" customWidth="1"/>
    <col min="7" max="7" width="15.28515625" customWidth="1"/>
    <col min="8" max="8" width="15.7109375" customWidth="1"/>
    <col min="9" max="9" width="14.28515625" customWidth="1"/>
  </cols>
  <sheetData>
    <row r="1" spans="1:9" ht="42" customHeight="1" x14ac:dyDescent="0.25">
      <c r="A1" s="157" t="s">
        <v>142</v>
      </c>
      <c r="B1" s="157"/>
      <c r="C1" s="157"/>
      <c r="D1" s="157"/>
      <c r="E1" s="157"/>
      <c r="F1" s="157"/>
      <c r="G1" s="157"/>
    </row>
    <row r="2" spans="1:9" ht="18" customHeight="1" x14ac:dyDescent="0.25">
      <c r="A2" s="3"/>
      <c r="B2" s="3"/>
      <c r="C2" s="3"/>
      <c r="D2" s="3"/>
      <c r="E2" s="3"/>
      <c r="F2" s="3"/>
      <c r="G2" s="3"/>
    </row>
    <row r="3" spans="1:9" ht="15.75" customHeight="1" x14ac:dyDescent="0.25">
      <c r="A3" s="157" t="s">
        <v>127</v>
      </c>
      <c r="B3" s="157"/>
      <c r="C3" s="157"/>
      <c r="D3" s="157"/>
      <c r="E3" s="157"/>
      <c r="F3" s="157"/>
      <c r="G3" s="157"/>
    </row>
    <row r="4" spans="1:9" ht="18" x14ac:dyDescent="0.25">
      <c r="A4" s="3"/>
      <c r="B4" s="3"/>
      <c r="C4" s="3"/>
      <c r="D4" s="3"/>
      <c r="E4" s="3"/>
      <c r="F4" s="3"/>
      <c r="G4" s="4"/>
    </row>
    <row r="5" spans="1:9" ht="18" customHeight="1" x14ac:dyDescent="0.25">
      <c r="A5" s="157" t="s">
        <v>128</v>
      </c>
      <c r="B5" s="157"/>
      <c r="C5" s="157"/>
      <c r="D5" s="157"/>
      <c r="E5" s="157"/>
      <c r="F5" s="157"/>
      <c r="G5" s="157"/>
    </row>
    <row r="6" spans="1:9" ht="18" x14ac:dyDescent="0.25">
      <c r="A6" s="3"/>
      <c r="B6" s="3"/>
      <c r="C6" s="3"/>
      <c r="D6" s="3"/>
      <c r="E6" s="3"/>
      <c r="F6" s="3"/>
      <c r="G6" s="4"/>
    </row>
    <row r="7" spans="1:9" ht="15.75" customHeight="1" x14ac:dyDescent="0.25">
      <c r="A7" s="157" t="s">
        <v>32</v>
      </c>
      <c r="B7" s="157"/>
      <c r="C7" s="157"/>
      <c r="D7" s="157"/>
      <c r="E7" s="157"/>
      <c r="F7" s="157"/>
      <c r="G7" s="157"/>
    </row>
    <row r="8" spans="1:9" ht="38.25" x14ac:dyDescent="0.25">
      <c r="A8" s="148" t="s">
        <v>3</v>
      </c>
      <c r="B8" s="149" t="s">
        <v>4</v>
      </c>
      <c r="C8" s="149" t="s">
        <v>47</v>
      </c>
      <c r="D8" s="149" t="s">
        <v>23</v>
      </c>
      <c r="E8" s="149" t="s">
        <v>147</v>
      </c>
      <c r="F8" s="149" t="s">
        <v>144</v>
      </c>
      <c r="G8" s="148" t="s">
        <v>145</v>
      </c>
      <c r="H8" s="148" t="s">
        <v>148</v>
      </c>
      <c r="I8" s="148" t="s">
        <v>146</v>
      </c>
    </row>
    <row r="9" spans="1:9" x14ac:dyDescent="0.25">
      <c r="A9" s="62">
        <v>6</v>
      </c>
      <c r="B9" s="62"/>
      <c r="C9" s="62"/>
      <c r="D9" s="62" t="s">
        <v>5</v>
      </c>
      <c r="E9" s="61">
        <f>E10+E13+E15+E17</f>
        <v>1783872.75</v>
      </c>
      <c r="F9" s="61">
        <f>F10+F13+F15+F17</f>
        <v>2351000</v>
      </c>
      <c r="G9" s="61">
        <f>G10+G13+G15+G17</f>
        <v>2762000</v>
      </c>
      <c r="H9" s="61">
        <f>H10+H13+H15+H17</f>
        <v>2762000</v>
      </c>
      <c r="I9" s="61">
        <f>I10+I13+I15+I17</f>
        <v>2762000</v>
      </c>
    </row>
    <row r="10" spans="1:9" ht="30.75" customHeight="1" x14ac:dyDescent="0.25">
      <c r="A10" s="10"/>
      <c r="B10" s="10">
        <v>63</v>
      </c>
      <c r="C10" s="10"/>
      <c r="D10" s="10" t="s">
        <v>21</v>
      </c>
      <c r="E10" s="44">
        <f>SUM(E11:E12)</f>
        <v>244084.84</v>
      </c>
      <c r="F10" s="44">
        <f>SUM(F11:F12)</f>
        <v>280000</v>
      </c>
      <c r="G10" s="44">
        <f>SUM(G11:G12)</f>
        <v>294000</v>
      </c>
      <c r="H10" s="44">
        <f>SUM(H11:H12)</f>
        <v>294000</v>
      </c>
      <c r="I10" s="44">
        <f>SUM(I11:I12)</f>
        <v>294000</v>
      </c>
    </row>
    <row r="11" spans="1:9" ht="25.5" x14ac:dyDescent="0.25">
      <c r="A11" s="11"/>
      <c r="B11" s="11"/>
      <c r="C11" s="12">
        <v>57</v>
      </c>
      <c r="D11" s="16" t="s">
        <v>48</v>
      </c>
      <c r="E11" s="45">
        <v>222925.09</v>
      </c>
      <c r="F11" s="51">
        <v>253000</v>
      </c>
      <c r="G11" s="46">
        <v>277700</v>
      </c>
      <c r="H11" s="46">
        <v>277700</v>
      </c>
      <c r="I11" s="46">
        <v>277700</v>
      </c>
    </row>
    <row r="12" spans="1:9" x14ac:dyDescent="0.25">
      <c r="A12" s="11"/>
      <c r="B12" s="11"/>
      <c r="C12" s="12">
        <v>61</v>
      </c>
      <c r="D12" s="16" t="s">
        <v>49</v>
      </c>
      <c r="E12" s="45">
        <v>21159.75</v>
      </c>
      <c r="F12" s="51">
        <v>27000</v>
      </c>
      <c r="G12" s="46">
        <v>16300</v>
      </c>
      <c r="H12" s="46">
        <v>16300</v>
      </c>
      <c r="I12" s="46">
        <v>16300</v>
      </c>
    </row>
    <row r="13" spans="1:9" ht="38.25" x14ac:dyDescent="0.25">
      <c r="A13" s="66"/>
      <c r="B13" s="66">
        <v>65</v>
      </c>
      <c r="C13" s="67"/>
      <c r="D13" s="68" t="s">
        <v>50</v>
      </c>
      <c r="E13" s="56">
        <f>E14</f>
        <v>185840.4</v>
      </c>
      <c r="F13" s="56">
        <f t="shared" ref="F13:I13" si="0">F14</f>
        <v>184000</v>
      </c>
      <c r="G13" s="56">
        <f t="shared" si="0"/>
        <v>186000</v>
      </c>
      <c r="H13" s="56">
        <f t="shared" si="0"/>
        <v>186000</v>
      </c>
      <c r="I13" s="56">
        <f t="shared" si="0"/>
        <v>186000</v>
      </c>
    </row>
    <row r="14" spans="1:9" x14ac:dyDescent="0.25">
      <c r="A14" s="11"/>
      <c r="B14" s="11"/>
      <c r="C14" s="12">
        <v>41</v>
      </c>
      <c r="D14" s="16" t="s">
        <v>51</v>
      </c>
      <c r="E14" s="45">
        <v>185840.4</v>
      </c>
      <c r="F14" s="51">
        <v>184000</v>
      </c>
      <c r="G14" s="46">
        <v>186000</v>
      </c>
      <c r="H14" s="46">
        <v>186000</v>
      </c>
      <c r="I14" s="46">
        <v>186000</v>
      </c>
    </row>
    <row r="15" spans="1:9" ht="38.25" x14ac:dyDescent="0.25">
      <c r="A15" s="66"/>
      <c r="B15" s="66">
        <v>66</v>
      </c>
      <c r="C15" s="67"/>
      <c r="D15" s="68" t="s">
        <v>50</v>
      </c>
      <c r="E15" s="56">
        <f>E16</f>
        <v>10088.290000000001</v>
      </c>
      <c r="F15" s="56">
        <f t="shared" ref="F15:I15" si="1">F16</f>
        <v>11000</v>
      </c>
      <c r="G15" s="56">
        <f t="shared" si="1"/>
        <v>11000</v>
      </c>
      <c r="H15" s="56">
        <f t="shared" si="1"/>
        <v>11000</v>
      </c>
      <c r="I15" s="56">
        <f t="shared" si="1"/>
        <v>11000</v>
      </c>
    </row>
    <row r="16" spans="1:9" x14ac:dyDescent="0.25">
      <c r="A16" s="11"/>
      <c r="B16" s="11"/>
      <c r="C16" s="12">
        <v>31</v>
      </c>
      <c r="D16" s="16" t="s">
        <v>52</v>
      </c>
      <c r="E16" s="45">
        <v>10088.290000000001</v>
      </c>
      <c r="F16" s="51">
        <v>11000</v>
      </c>
      <c r="G16" s="46">
        <v>11000</v>
      </c>
      <c r="H16" s="46">
        <v>11000</v>
      </c>
      <c r="I16" s="46">
        <v>11000</v>
      </c>
    </row>
    <row r="17" spans="1:9" ht="21.75" customHeight="1" x14ac:dyDescent="0.25">
      <c r="A17" s="52"/>
      <c r="B17" s="66">
        <v>67</v>
      </c>
      <c r="C17" s="67"/>
      <c r="D17" s="68" t="s">
        <v>50</v>
      </c>
      <c r="E17" s="56">
        <f>E18</f>
        <v>1343859.22</v>
      </c>
      <c r="F17" s="56">
        <f>F18</f>
        <v>1876000</v>
      </c>
      <c r="G17" s="56">
        <f t="shared" ref="G17:I17" si="2">G18</f>
        <v>2271000</v>
      </c>
      <c r="H17" s="56">
        <f t="shared" si="2"/>
        <v>2271000</v>
      </c>
      <c r="I17" s="56">
        <f t="shared" si="2"/>
        <v>2271000</v>
      </c>
    </row>
    <row r="18" spans="1:9" x14ac:dyDescent="0.25">
      <c r="A18" s="11"/>
      <c r="B18" s="11"/>
      <c r="C18" s="12">
        <v>11</v>
      </c>
      <c r="D18" s="16" t="s">
        <v>53</v>
      </c>
      <c r="E18" s="45">
        <v>1343859.22</v>
      </c>
      <c r="F18" s="51">
        <v>1876000</v>
      </c>
      <c r="G18" s="46">
        <v>2271000</v>
      </c>
      <c r="H18" s="46">
        <v>2271000</v>
      </c>
      <c r="I18" s="46">
        <v>2271000</v>
      </c>
    </row>
    <row r="19" spans="1:9" x14ac:dyDescent="0.25">
      <c r="A19" s="58">
        <v>9</v>
      </c>
      <c r="B19" s="59"/>
      <c r="C19" s="59"/>
      <c r="D19" s="60" t="s">
        <v>54</v>
      </c>
      <c r="E19" s="61">
        <f>E20</f>
        <v>24757.81</v>
      </c>
      <c r="F19" s="61">
        <f t="shared" ref="F19:I19" si="3">F20</f>
        <v>22541.19</v>
      </c>
      <c r="G19" s="61">
        <f t="shared" si="3"/>
        <v>0</v>
      </c>
      <c r="H19" s="61">
        <f t="shared" si="3"/>
        <v>0</v>
      </c>
      <c r="I19" s="61">
        <f t="shared" si="3"/>
        <v>0</v>
      </c>
    </row>
    <row r="20" spans="1:9" x14ac:dyDescent="0.25">
      <c r="A20" s="69"/>
      <c r="B20" s="74">
        <v>92</v>
      </c>
      <c r="C20" s="74"/>
      <c r="D20" s="55" t="s">
        <v>55</v>
      </c>
      <c r="E20" s="56">
        <f>E21</f>
        <v>24757.81</v>
      </c>
      <c r="F20" s="56">
        <f t="shared" ref="F20:I20" si="4">F21</f>
        <v>22541.19</v>
      </c>
      <c r="G20" s="56">
        <f t="shared" si="4"/>
        <v>0</v>
      </c>
      <c r="H20" s="56">
        <f t="shared" si="4"/>
        <v>0</v>
      </c>
      <c r="I20" s="56">
        <f t="shared" si="4"/>
        <v>0</v>
      </c>
    </row>
    <row r="21" spans="1:9" ht="15.75" customHeight="1" x14ac:dyDescent="0.25">
      <c r="A21" s="15"/>
      <c r="B21" s="15"/>
      <c r="C21" s="12">
        <v>92</v>
      </c>
      <c r="D21" s="16" t="s">
        <v>56</v>
      </c>
      <c r="E21" s="45">
        <v>24757.81</v>
      </c>
      <c r="F21" s="51">
        <v>22541.19</v>
      </c>
      <c r="G21" s="46">
        <v>0</v>
      </c>
      <c r="H21" s="72">
        <v>0</v>
      </c>
      <c r="I21" s="47">
        <v>0</v>
      </c>
    </row>
    <row r="22" spans="1:9" ht="15.75" customHeight="1" x14ac:dyDescent="0.25">
      <c r="A22" s="179" t="s">
        <v>57</v>
      </c>
      <c r="B22" s="180"/>
      <c r="C22" s="180"/>
      <c r="D22" s="181"/>
      <c r="E22" s="70">
        <f>E9+E19</f>
        <v>1808630.56</v>
      </c>
      <c r="F22" s="70">
        <f>F9+F19</f>
        <v>2373541.19</v>
      </c>
      <c r="G22" s="70">
        <f>G9+G19</f>
        <v>2762000</v>
      </c>
      <c r="H22" s="70">
        <f>H9+H19</f>
        <v>2762000</v>
      </c>
      <c r="I22" s="70">
        <f>I9+I19</f>
        <v>2762000</v>
      </c>
    </row>
    <row r="23" spans="1:9" x14ac:dyDescent="0.25">
      <c r="A23" s="150"/>
      <c r="B23" s="150"/>
      <c r="C23" s="150"/>
      <c r="D23" s="150"/>
      <c r="E23" s="150"/>
      <c r="F23" s="150"/>
      <c r="G23" s="150"/>
      <c r="H23" s="150"/>
      <c r="I23" s="150"/>
    </row>
    <row r="24" spans="1:9" ht="15" customHeight="1" x14ac:dyDescent="0.25">
      <c r="A24" s="168" t="s">
        <v>129</v>
      </c>
      <c r="B24" s="182"/>
      <c r="C24" s="182"/>
      <c r="D24" s="182"/>
      <c r="E24" s="182"/>
      <c r="F24" s="182"/>
      <c r="G24" s="182"/>
      <c r="H24" s="150"/>
      <c r="I24" s="150"/>
    </row>
    <row r="25" spans="1:9" x14ac:dyDescent="0.25">
      <c r="A25" s="151"/>
      <c r="B25" s="151"/>
      <c r="C25" s="151"/>
      <c r="D25" s="151"/>
      <c r="E25" s="151"/>
      <c r="F25" s="151"/>
      <c r="G25" s="151"/>
      <c r="H25" s="150"/>
      <c r="I25" s="150"/>
    </row>
    <row r="26" spans="1:9" ht="38.25" x14ac:dyDescent="0.25">
      <c r="A26" s="148" t="s">
        <v>3</v>
      </c>
      <c r="B26" s="149" t="s">
        <v>4</v>
      </c>
      <c r="C26" s="149" t="s">
        <v>47</v>
      </c>
      <c r="D26" s="149" t="s">
        <v>23</v>
      </c>
      <c r="E26" s="149" t="s">
        <v>147</v>
      </c>
      <c r="F26" s="149" t="s">
        <v>144</v>
      </c>
      <c r="G26" s="148" t="s">
        <v>145</v>
      </c>
      <c r="H26" s="148" t="s">
        <v>148</v>
      </c>
      <c r="I26" s="148" t="s">
        <v>146</v>
      </c>
    </row>
    <row r="27" spans="1:9" x14ac:dyDescent="0.25">
      <c r="A27" s="62">
        <v>3</v>
      </c>
      <c r="B27" s="62"/>
      <c r="C27" s="62"/>
      <c r="D27" s="62" t="s">
        <v>6</v>
      </c>
      <c r="E27" s="61">
        <f>E28+E33+E40</f>
        <v>1544971.26</v>
      </c>
      <c r="F27" s="61">
        <f>F28+F33+F40</f>
        <v>2092782.61</v>
      </c>
      <c r="G27" s="61">
        <f>G28+G33+G40</f>
        <v>2491900</v>
      </c>
      <c r="H27" s="61">
        <f>H28+H33+H40</f>
        <v>2491900</v>
      </c>
      <c r="I27" s="61">
        <f>I28+I33+I40</f>
        <v>2491900</v>
      </c>
    </row>
    <row r="28" spans="1:9" x14ac:dyDescent="0.25">
      <c r="A28" s="53"/>
      <c r="B28" s="53">
        <v>31</v>
      </c>
      <c r="C28" s="54"/>
      <c r="D28" s="53" t="s">
        <v>7</v>
      </c>
      <c r="E28" s="57">
        <f>SUM(E29:E32)</f>
        <v>1266492.3899999999</v>
      </c>
      <c r="F28" s="57">
        <f>SUM(F29:F32)</f>
        <v>1814382.61</v>
      </c>
      <c r="G28" s="57">
        <f>SUM(G29:G32)</f>
        <v>2162100</v>
      </c>
      <c r="H28" s="57">
        <f>SUM(H29:H32)</f>
        <v>2162100</v>
      </c>
      <c r="I28" s="57">
        <f>SUM(I29:I32)</f>
        <v>2162100</v>
      </c>
    </row>
    <row r="29" spans="1:9" x14ac:dyDescent="0.25">
      <c r="A29" s="11"/>
      <c r="B29" s="11"/>
      <c r="C29" s="11">
        <v>11</v>
      </c>
      <c r="D29" s="11" t="s">
        <v>53</v>
      </c>
      <c r="E29" s="45">
        <v>1236193.01</v>
      </c>
      <c r="F29" s="72">
        <v>1738500</v>
      </c>
      <c r="G29" s="46">
        <v>2070000</v>
      </c>
      <c r="H29" s="46">
        <v>2070000</v>
      </c>
      <c r="I29" s="46">
        <v>2070000</v>
      </c>
    </row>
    <row r="30" spans="1:9" s="136" customFormat="1" ht="25.5" x14ac:dyDescent="0.25">
      <c r="A30" s="11"/>
      <c r="B30" s="11"/>
      <c r="C30" s="12">
        <v>57</v>
      </c>
      <c r="D30" s="16" t="s">
        <v>48</v>
      </c>
      <c r="E30" s="45">
        <v>30299.38</v>
      </c>
      <c r="F30" s="48">
        <v>52500</v>
      </c>
      <c r="G30" s="46">
        <v>72300</v>
      </c>
      <c r="H30" s="46">
        <v>72300</v>
      </c>
      <c r="I30" s="46">
        <v>72300</v>
      </c>
    </row>
    <row r="31" spans="1:9" x14ac:dyDescent="0.25">
      <c r="A31" s="11"/>
      <c r="B31" s="11"/>
      <c r="C31" s="11">
        <v>41</v>
      </c>
      <c r="D31" s="71" t="s">
        <v>58</v>
      </c>
      <c r="E31" s="45">
        <v>0</v>
      </c>
      <c r="F31" s="72">
        <v>19000</v>
      </c>
      <c r="G31" s="46">
        <v>19800</v>
      </c>
      <c r="H31" s="46">
        <v>19800</v>
      </c>
      <c r="I31" s="46">
        <v>19800</v>
      </c>
    </row>
    <row r="32" spans="1:9" x14ac:dyDescent="0.25">
      <c r="A32" s="11"/>
      <c r="B32" s="11"/>
      <c r="C32" s="12">
        <v>92</v>
      </c>
      <c r="D32" s="12" t="s">
        <v>60</v>
      </c>
      <c r="E32" s="45">
        <v>0</v>
      </c>
      <c r="F32" s="75">
        <v>4382.6099999999997</v>
      </c>
      <c r="G32" s="45">
        <v>0</v>
      </c>
      <c r="H32" s="51">
        <v>0</v>
      </c>
      <c r="I32" s="45">
        <v>0</v>
      </c>
    </row>
    <row r="33" spans="1:9" x14ac:dyDescent="0.25">
      <c r="A33" s="63"/>
      <c r="B33" s="63">
        <v>32</v>
      </c>
      <c r="C33" s="64"/>
      <c r="D33" s="63" t="s">
        <v>16</v>
      </c>
      <c r="E33" s="57">
        <f>SUM(E34:E39)</f>
        <v>277593.34000000003</v>
      </c>
      <c r="F33" s="57">
        <f>SUM(F34:F39)</f>
        <v>277600</v>
      </c>
      <c r="G33" s="57">
        <f>SUM(G34:G39)</f>
        <v>329100</v>
      </c>
      <c r="H33" s="57">
        <f>SUM(H34:H39)</f>
        <v>329100</v>
      </c>
      <c r="I33" s="57">
        <f>SUM(I34:I39)</f>
        <v>329100</v>
      </c>
    </row>
    <row r="34" spans="1:9" x14ac:dyDescent="0.25">
      <c r="A34" s="11"/>
      <c r="B34" s="11"/>
      <c r="C34" s="12">
        <v>11</v>
      </c>
      <c r="D34" s="12" t="s">
        <v>53</v>
      </c>
      <c r="E34" s="45">
        <v>73700.210000000006</v>
      </c>
      <c r="F34" s="48">
        <v>80500</v>
      </c>
      <c r="G34" s="46">
        <v>141000</v>
      </c>
      <c r="H34" s="46">
        <v>141000</v>
      </c>
      <c r="I34" s="46">
        <v>141000</v>
      </c>
    </row>
    <row r="35" spans="1:9" ht="25.5" x14ac:dyDescent="0.25">
      <c r="A35" s="11"/>
      <c r="B35" s="23"/>
      <c r="C35" s="12">
        <v>57</v>
      </c>
      <c r="D35" s="16" t="s">
        <v>48</v>
      </c>
      <c r="E35" s="45">
        <v>24758.51</v>
      </c>
      <c r="F35" s="48">
        <v>19500</v>
      </c>
      <c r="G35" s="46">
        <v>12400</v>
      </c>
      <c r="H35" s="46">
        <v>12400</v>
      </c>
      <c r="I35" s="46">
        <v>12400</v>
      </c>
    </row>
    <row r="36" spans="1:9" x14ac:dyDescent="0.25">
      <c r="A36" s="11"/>
      <c r="B36" s="23"/>
      <c r="C36" s="12">
        <v>31</v>
      </c>
      <c r="D36" s="16" t="s">
        <v>52</v>
      </c>
      <c r="E36" s="45">
        <v>10088.290000000001</v>
      </c>
      <c r="F36" s="72">
        <v>11000</v>
      </c>
      <c r="G36" s="46">
        <v>11000</v>
      </c>
      <c r="H36" s="46">
        <v>11000</v>
      </c>
      <c r="I36" s="46">
        <v>11000</v>
      </c>
    </row>
    <row r="37" spans="1:9" x14ac:dyDescent="0.25">
      <c r="A37" s="11"/>
      <c r="B37" s="23"/>
      <c r="C37" s="12">
        <v>41</v>
      </c>
      <c r="D37" s="16" t="s">
        <v>58</v>
      </c>
      <c r="E37" s="45">
        <v>163134.79999999999</v>
      </c>
      <c r="F37" s="48">
        <v>160400</v>
      </c>
      <c r="G37" s="46">
        <v>161700</v>
      </c>
      <c r="H37" s="46">
        <v>161700</v>
      </c>
      <c r="I37" s="46">
        <v>161700</v>
      </c>
    </row>
    <row r="38" spans="1:9" x14ac:dyDescent="0.25">
      <c r="A38" s="11"/>
      <c r="B38" s="23"/>
      <c r="C38" s="12">
        <v>61</v>
      </c>
      <c r="D38" s="16" t="s">
        <v>49</v>
      </c>
      <c r="E38" s="45">
        <v>5911.53</v>
      </c>
      <c r="F38" s="48">
        <v>6000</v>
      </c>
      <c r="G38" s="46">
        <v>3000</v>
      </c>
      <c r="H38" s="46">
        <v>3000</v>
      </c>
      <c r="I38" s="46">
        <v>3000</v>
      </c>
    </row>
    <row r="39" spans="1:9" x14ac:dyDescent="0.25">
      <c r="A39" s="11"/>
      <c r="B39" s="23"/>
      <c r="C39" s="12">
        <v>92</v>
      </c>
      <c r="D39" s="12" t="s">
        <v>60</v>
      </c>
      <c r="E39" s="45">
        <v>0</v>
      </c>
      <c r="F39" s="48">
        <v>200</v>
      </c>
      <c r="G39" s="46">
        <v>0</v>
      </c>
      <c r="H39" s="48">
        <v>0</v>
      </c>
      <c r="I39" s="46">
        <v>0</v>
      </c>
    </row>
    <row r="40" spans="1:9" x14ac:dyDescent="0.25">
      <c r="A40" s="63"/>
      <c r="B40" s="63">
        <v>34</v>
      </c>
      <c r="C40" s="64"/>
      <c r="D40" s="65" t="s">
        <v>59</v>
      </c>
      <c r="E40" s="57">
        <f>E41</f>
        <v>885.53</v>
      </c>
      <c r="F40" s="57">
        <f>F41</f>
        <v>800</v>
      </c>
      <c r="G40" s="57">
        <f>G41</f>
        <v>700</v>
      </c>
      <c r="H40" s="57">
        <f>H41</f>
        <v>700</v>
      </c>
      <c r="I40" s="57">
        <f>I41</f>
        <v>700</v>
      </c>
    </row>
    <row r="41" spans="1:9" x14ac:dyDescent="0.25">
      <c r="A41" s="11"/>
      <c r="B41" s="11"/>
      <c r="C41" s="12">
        <v>41</v>
      </c>
      <c r="D41" s="16" t="s">
        <v>58</v>
      </c>
      <c r="E41" s="45">
        <v>885.53</v>
      </c>
      <c r="F41" s="48">
        <v>800</v>
      </c>
      <c r="G41" s="46">
        <v>700</v>
      </c>
      <c r="H41" s="46">
        <v>700</v>
      </c>
      <c r="I41" s="46">
        <v>700</v>
      </c>
    </row>
    <row r="42" spans="1:9" ht="25.5" x14ac:dyDescent="0.25">
      <c r="A42" s="58">
        <v>4</v>
      </c>
      <c r="B42" s="59"/>
      <c r="C42" s="59"/>
      <c r="D42" s="60" t="s">
        <v>8</v>
      </c>
      <c r="E42" s="61">
        <f>E43</f>
        <v>288127.77</v>
      </c>
      <c r="F42" s="61">
        <f t="shared" ref="F42:I42" si="5">F43</f>
        <v>280758.58</v>
      </c>
      <c r="G42" s="61">
        <f t="shared" si="5"/>
        <v>270100</v>
      </c>
      <c r="H42" s="61">
        <f t="shared" si="5"/>
        <v>270100</v>
      </c>
      <c r="I42" s="61">
        <f t="shared" si="5"/>
        <v>270100</v>
      </c>
    </row>
    <row r="43" spans="1:9" ht="25.5" x14ac:dyDescent="0.25">
      <c r="A43" s="53"/>
      <c r="B43" s="53">
        <v>42</v>
      </c>
      <c r="C43" s="53"/>
      <c r="D43" s="73" t="s">
        <v>22</v>
      </c>
      <c r="E43" s="57">
        <f>SUM(E44:E48)</f>
        <v>288127.77</v>
      </c>
      <c r="F43" s="57">
        <f t="shared" ref="F43:I43" si="6">SUM(F44:F48)</f>
        <v>280758.58</v>
      </c>
      <c r="G43" s="57">
        <f t="shared" si="6"/>
        <v>270100</v>
      </c>
      <c r="H43" s="57">
        <f t="shared" si="6"/>
        <v>270100</v>
      </c>
      <c r="I43" s="57">
        <f t="shared" si="6"/>
        <v>270100</v>
      </c>
    </row>
    <row r="44" spans="1:9" x14ac:dyDescent="0.25">
      <c r="A44" s="15"/>
      <c r="B44" s="15"/>
      <c r="C44" s="12">
        <v>11</v>
      </c>
      <c r="D44" s="12" t="s">
        <v>53</v>
      </c>
      <c r="E44" s="45">
        <v>81265</v>
      </c>
      <c r="F44" s="72">
        <v>57000</v>
      </c>
      <c r="G44" s="46">
        <v>60000</v>
      </c>
      <c r="H44" s="46">
        <v>60000</v>
      </c>
      <c r="I44" s="46">
        <v>60000</v>
      </c>
    </row>
    <row r="45" spans="1:9" ht="25.5" x14ac:dyDescent="0.25">
      <c r="A45" s="15"/>
      <c r="B45" s="15"/>
      <c r="C45" s="12">
        <v>57</v>
      </c>
      <c r="D45" s="16" t="s">
        <v>48</v>
      </c>
      <c r="E45" s="45">
        <v>163284.59</v>
      </c>
      <c r="F45" s="72">
        <v>181000</v>
      </c>
      <c r="G45" s="46">
        <v>193000</v>
      </c>
      <c r="H45" s="46">
        <v>193000</v>
      </c>
      <c r="I45" s="46">
        <v>193000</v>
      </c>
    </row>
    <row r="46" spans="1:9" x14ac:dyDescent="0.25">
      <c r="A46" s="15"/>
      <c r="B46" s="15"/>
      <c r="C46" s="12">
        <v>61</v>
      </c>
      <c r="D46" s="12" t="s">
        <v>49</v>
      </c>
      <c r="E46" s="45">
        <v>15248.22</v>
      </c>
      <c r="F46" s="48">
        <v>21000</v>
      </c>
      <c r="G46" s="46">
        <v>13300</v>
      </c>
      <c r="H46" s="46">
        <v>13300</v>
      </c>
      <c r="I46" s="46">
        <v>13300</v>
      </c>
    </row>
    <row r="47" spans="1:9" x14ac:dyDescent="0.25">
      <c r="A47" s="15"/>
      <c r="B47" s="15"/>
      <c r="C47" s="12">
        <v>41</v>
      </c>
      <c r="D47" s="16" t="s">
        <v>58</v>
      </c>
      <c r="E47" s="45">
        <v>3861.49</v>
      </c>
      <c r="F47" s="72">
        <v>3800</v>
      </c>
      <c r="G47" s="46">
        <v>3800</v>
      </c>
      <c r="H47" s="46">
        <v>3800</v>
      </c>
      <c r="I47" s="46">
        <v>3800</v>
      </c>
    </row>
    <row r="48" spans="1:9" x14ac:dyDescent="0.25">
      <c r="A48" s="15"/>
      <c r="B48" s="15"/>
      <c r="C48" s="12">
        <v>92</v>
      </c>
      <c r="D48" s="12" t="s">
        <v>60</v>
      </c>
      <c r="E48" s="45">
        <v>24468.47</v>
      </c>
      <c r="F48" s="72">
        <v>17958.580000000002</v>
      </c>
      <c r="G48" s="46">
        <v>0</v>
      </c>
      <c r="H48" s="48">
        <v>0</v>
      </c>
      <c r="I48" s="47">
        <v>0</v>
      </c>
    </row>
    <row r="49" spans="1:9" x14ac:dyDescent="0.25">
      <c r="A49" s="183" t="s">
        <v>57</v>
      </c>
      <c r="B49" s="183"/>
      <c r="C49" s="183"/>
      <c r="D49" s="183"/>
      <c r="E49" s="50">
        <f>E42+E27</f>
        <v>1833099.03</v>
      </c>
      <c r="F49" s="50">
        <f>F42+F27</f>
        <v>2373541.19</v>
      </c>
      <c r="G49" s="50">
        <f>G27+G42</f>
        <v>2762000</v>
      </c>
      <c r="H49" s="50">
        <f>H27+H42</f>
        <v>2762000</v>
      </c>
      <c r="I49" s="50">
        <f>I42+I27</f>
        <v>2762000</v>
      </c>
    </row>
    <row r="50" spans="1:9" x14ac:dyDescent="0.25">
      <c r="E50" s="49"/>
    </row>
  </sheetData>
  <mergeCells count="7">
    <mergeCell ref="A22:D22"/>
    <mergeCell ref="A24:G24"/>
    <mergeCell ref="A49:D49"/>
    <mergeCell ref="A1:G1"/>
    <mergeCell ref="A3:G3"/>
    <mergeCell ref="A5:G5"/>
    <mergeCell ref="A7:G7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>
      <selection activeCell="B7" sqref="A7:F2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7" t="s">
        <v>142</v>
      </c>
      <c r="B1" s="157"/>
      <c r="C1" s="157"/>
      <c r="D1" s="157"/>
      <c r="E1" s="157"/>
      <c r="F1" s="157"/>
    </row>
    <row r="2" spans="1:6" ht="18" x14ac:dyDescent="0.25">
      <c r="B2" s="20"/>
      <c r="C2" s="20"/>
      <c r="D2" s="20"/>
      <c r="E2" s="4"/>
      <c r="F2" s="4"/>
    </row>
    <row r="3" spans="1:6" ht="18" customHeight="1" x14ac:dyDescent="0.25">
      <c r="A3" s="157" t="s">
        <v>130</v>
      </c>
      <c r="B3" s="157"/>
      <c r="C3" s="157"/>
      <c r="D3" s="157"/>
      <c r="E3" s="157"/>
      <c r="F3" s="157"/>
    </row>
    <row r="4" spans="1:6" ht="18" x14ac:dyDescent="0.25">
      <c r="A4" s="20"/>
      <c r="B4" s="20"/>
      <c r="C4" s="20"/>
      <c r="D4" s="20"/>
      <c r="E4" s="4"/>
      <c r="F4" s="4"/>
    </row>
    <row r="5" spans="1:6" ht="15.75" customHeight="1" x14ac:dyDescent="0.25">
      <c r="A5" s="157" t="s">
        <v>33</v>
      </c>
      <c r="B5" s="157"/>
      <c r="C5" s="157"/>
      <c r="D5" s="157"/>
      <c r="E5" s="157"/>
      <c r="F5" s="157"/>
    </row>
    <row r="6" spans="1:6" ht="18" x14ac:dyDescent="0.25">
      <c r="A6" s="20"/>
      <c r="B6" s="20"/>
      <c r="C6" s="20"/>
      <c r="D6" s="20"/>
      <c r="E6" s="4"/>
      <c r="F6" s="4"/>
    </row>
    <row r="7" spans="1:6" ht="25.5" x14ac:dyDescent="0.25">
      <c r="A7" s="148" t="s">
        <v>35</v>
      </c>
      <c r="B7" s="149" t="s">
        <v>147</v>
      </c>
      <c r="C7" s="149" t="s">
        <v>144</v>
      </c>
      <c r="D7" s="148" t="s">
        <v>145</v>
      </c>
      <c r="E7" s="148" t="s">
        <v>148</v>
      </c>
      <c r="F7" s="148" t="s">
        <v>146</v>
      </c>
    </row>
    <row r="8" spans="1:6" x14ac:dyDescent="0.25">
      <c r="A8" s="152" t="s">
        <v>0</v>
      </c>
      <c r="B8" s="119">
        <f>SUM(B9:B15)</f>
        <v>1636938.2500000002</v>
      </c>
      <c r="C8" s="119">
        <f t="shared" ref="C8:F8" si="0">SUM(C9:C15)</f>
        <v>2373541.19</v>
      </c>
      <c r="D8" s="119">
        <f t="shared" si="0"/>
        <v>2762000</v>
      </c>
      <c r="E8" s="119">
        <f t="shared" si="0"/>
        <v>2762000</v>
      </c>
      <c r="F8" s="119">
        <f t="shared" si="0"/>
        <v>2762000</v>
      </c>
    </row>
    <row r="9" spans="1:6" x14ac:dyDescent="0.25">
      <c r="A9" s="12" t="s">
        <v>61</v>
      </c>
      <c r="B9" s="46">
        <v>1211027.6499999999</v>
      </c>
      <c r="C9" s="72">
        <v>1876000</v>
      </c>
      <c r="D9" s="46">
        <v>2271000</v>
      </c>
      <c r="E9" s="46">
        <v>2271000</v>
      </c>
      <c r="F9" s="46">
        <v>2271000</v>
      </c>
    </row>
    <row r="10" spans="1:6" x14ac:dyDescent="0.25">
      <c r="A10" s="12" t="s">
        <v>62</v>
      </c>
      <c r="B10" s="46">
        <v>9774.7999999999993</v>
      </c>
      <c r="C10" s="72">
        <v>11000</v>
      </c>
      <c r="D10" s="46">
        <v>11000</v>
      </c>
      <c r="E10" s="46">
        <v>11000</v>
      </c>
      <c r="F10" s="46">
        <v>11000</v>
      </c>
    </row>
    <row r="11" spans="1:6" ht="29.25" customHeight="1" x14ac:dyDescent="0.25">
      <c r="A11" s="16" t="s">
        <v>63</v>
      </c>
      <c r="B11" s="46">
        <v>167571.5</v>
      </c>
      <c r="C11" s="72">
        <v>184000</v>
      </c>
      <c r="D11" s="46">
        <v>186000</v>
      </c>
      <c r="E11" s="46">
        <v>186000</v>
      </c>
      <c r="F11" s="46">
        <v>186000</v>
      </c>
    </row>
    <row r="12" spans="1:6" ht="40.5" customHeight="1" x14ac:dyDescent="0.25">
      <c r="A12" s="16" t="s">
        <v>67</v>
      </c>
      <c r="B12" s="46">
        <v>7597.05</v>
      </c>
      <c r="C12" s="72">
        <v>0</v>
      </c>
      <c r="D12" s="46">
        <v>0</v>
      </c>
      <c r="E12" s="46">
        <v>0</v>
      </c>
      <c r="F12" s="46">
        <v>0</v>
      </c>
    </row>
    <row r="13" spans="1:6" ht="38.25" customHeight="1" x14ac:dyDescent="0.25">
      <c r="A13" s="16" t="s">
        <v>64</v>
      </c>
      <c r="B13" s="46">
        <v>185172.89</v>
      </c>
      <c r="C13" s="72">
        <v>253000</v>
      </c>
      <c r="D13" s="46">
        <v>277700</v>
      </c>
      <c r="E13" s="46">
        <v>277700</v>
      </c>
      <c r="F13" s="46">
        <v>277700</v>
      </c>
    </row>
    <row r="14" spans="1:6" x14ac:dyDescent="0.25">
      <c r="A14" s="12" t="s">
        <v>65</v>
      </c>
      <c r="B14" s="46">
        <v>8682.0499999999993</v>
      </c>
      <c r="C14" s="72">
        <v>27000</v>
      </c>
      <c r="D14" s="46">
        <v>16300</v>
      </c>
      <c r="E14" s="46">
        <v>16300</v>
      </c>
      <c r="F14" s="46">
        <v>16300</v>
      </c>
    </row>
    <row r="15" spans="1:6" x14ac:dyDescent="0.25">
      <c r="A15" s="17" t="s">
        <v>66</v>
      </c>
      <c r="B15" s="45">
        <v>47112.31</v>
      </c>
      <c r="C15" s="72">
        <v>22541.19</v>
      </c>
      <c r="D15" s="46">
        <v>0</v>
      </c>
      <c r="E15" s="46">
        <v>0</v>
      </c>
      <c r="F15" s="46">
        <v>0</v>
      </c>
    </row>
    <row r="16" spans="1:6" x14ac:dyDescent="0.25">
      <c r="A16" s="153"/>
      <c r="B16" s="153"/>
      <c r="C16" s="153"/>
      <c r="D16" s="153"/>
      <c r="E16" s="153"/>
      <c r="F16" s="153"/>
    </row>
    <row r="17" spans="1:6" x14ac:dyDescent="0.25">
      <c r="A17" s="153"/>
      <c r="B17" s="153"/>
      <c r="C17" s="153"/>
      <c r="D17" s="153"/>
      <c r="E17" s="153"/>
      <c r="F17" s="153"/>
    </row>
    <row r="18" spans="1:6" ht="15.75" customHeight="1" x14ac:dyDescent="0.25">
      <c r="A18" s="168" t="s">
        <v>34</v>
      </c>
      <c r="B18" s="168"/>
      <c r="C18" s="168"/>
      <c r="D18" s="168"/>
      <c r="E18" s="168"/>
      <c r="F18" s="168"/>
    </row>
    <row r="19" spans="1:6" ht="18" x14ac:dyDescent="0.25">
      <c r="A19" s="144"/>
      <c r="B19" s="144"/>
      <c r="C19" s="144"/>
      <c r="D19" s="144"/>
      <c r="E19" s="154"/>
      <c r="F19" s="154"/>
    </row>
    <row r="20" spans="1:6" ht="25.5" x14ac:dyDescent="0.25">
      <c r="A20" s="148" t="s">
        <v>35</v>
      </c>
      <c r="B20" s="149" t="s">
        <v>147</v>
      </c>
      <c r="C20" s="149" t="s">
        <v>144</v>
      </c>
      <c r="D20" s="148" t="s">
        <v>145</v>
      </c>
      <c r="E20" s="148" t="s">
        <v>148</v>
      </c>
      <c r="F20" s="148" t="s">
        <v>146</v>
      </c>
    </row>
    <row r="21" spans="1:6" x14ac:dyDescent="0.25">
      <c r="A21" s="152" t="s">
        <v>1</v>
      </c>
      <c r="B21" s="119">
        <f>SUM(B22:B28)</f>
        <v>1636938.2500000002</v>
      </c>
      <c r="C21" s="119">
        <f t="shared" ref="C21:F21" si="1">SUM(C22:C28)</f>
        <v>2373541.19</v>
      </c>
      <c r="D21" s="119">
        <f t="shared" si="1"/>
        <v>2762000</v>
      </c>
      <c r="E21" s="119">
        <f t="shared" si="1"/>
        <v>2762000</v>
      </c>
      <c r="F21" s="119">
        <f t="shared" si="1"/>
        <v>2762000</v>
      </c>
    </row>
    <row r="22" spans="1:6" x14ac:dyDescent="0.25">
      <c r="A22" s="12" t="s">
        <v>61</v>
      </c>
      <c r="B22" s="45">
        <v>1211027.6499999999</v>
      </c>
      <c r="C22" s="46">
        <v>1876000</v>
      </c>
      <c r="D22" s="46">
        <v>2271000</v>
      </c>
      <c r="E22" s="46">
        <v>2271000</v>
      </c>
      <c r="F22" s="46">
        <v>2271000</v>
      </c>
    </row>
    <row r="23" spans="1:6" x14ac:dyDescent="0.25">
      <c r="A23" s="12" t="s">
        <v>62</v>
      </c>
      <c r="B23" s="45">
        <v>9774.7999999999993</v>
      </c>
      <c r="C23" s="46">
        <v>11000</v>
      </c>
      <c r="D23" s="46">
        <v>11000</v>
      </c>
      <c r="E23" s="46">
        <v>11000</v>
      </c>
      <c r="F23" s="46">
        <v>11000</v>
      </c>
    </row>
    <row r="24" spans="1:6" ht="25.5" x14ac:dyDescent="0.25">
      <c r="A24" s="16" t="s">
        <v>63</v>
      </c>
      <c r="B24" s="45">
        <v>167571.5</v>
      </c>
      <c r="C24" s="46">
        <v>184000</v>
      </c>
      <c r="D24" s="46">
        <v>186000</v>
      </c>
      <c r="E24" s="46">
        <v>186000</v>
      </c>
      <c r="F24" s="46">
        <v>186000</v>
      </c>
    </row>
    <row r="25" spans="1:6" ht="38.25" x14ac:dyDescent="0.25">
      <c r="A25" s="16" t="s">
        <v>67</v>
      </c>
      <c r="B25" s="45">
        <v>7597.05</v>
      </c>
      <c r="C25" s="46">
        <v>0</v>
      </c>
      <c r="D25" s="46">
        <v>0</v>
      </c>
      <c r="E25" s="46">
        <v>0</v>
      </c>
      <c r="F25" s="46">
        <v>0</v>
      </c>
    </row>
    <row r="26" spans="1:6" ht="38.25" x14ac:dyDescent="0.25">
      <c r="A26" s="16" t="s">
        <v>64</v>
      </c>
      <c r="B26" s="45">
        <v>185172.89</v>
      </c>
      <c r="C26" s="46">
        <v>253000</v>
      </c>
      <c r="D26" s="46">
        <v>277700</v>
      </c>
      <c r="E26" s="46">
        <v>277700</v>
      </c>
      <c r="F26" s="46">
        <v>277700</v>
      </c>
    </row>
    <row r="27" spans="1:6" x14ac:dyDescent="0.25">
      <c r="A27" s="12" t="s">
        <v>65</v>
      </c>
      <c r="B27" s="45">
        <v>8682.0499999999993</v>
      </c>
      <c r="C27" s="46">
        <v>27000</v>
      </c>
      <c r="D27" s="46">
        <v>16300</v>
      </c>
      <c r="E27" s="46">
        <v>16300</v>
      </c>
      <c r="F27" s="46">
        <v>16300</v>
      </c>
    </row>
    <row r="28" spans="1:6" x14ac:dyDescent="0.25">
      <c r="A28" s="17" t="s">
        <v>66</v>
      </c>
      <c r="B28" s="45">
        <v>47112.31</v>
      </c>
      <c r="C28" s="46">
        <v>22541.19</v>
      </c>
      <c r="D28" s="46">
        <v>0</v>
      </c>
      <c r="E28" s="46">
        <v>0</v>
      </c>
      <c r="F28" s="46">
        <v>0</v>
      </c>
    </row>
    <row r="29" spans="1:6" x14ac:dyDescent="0.25">
      <c r="A29" s="153"/>
      <c r="B29" s="153"/>
      <c r="C29" s="153"/>
      <c r="D29" s="153"/>
      <c r="E29" s="153"/>
      <c r="F29" s="153"/>
    </row>
  </sheetData>
  <mergeCells count="4">
    <mergeCell ref="A1:F1"/>
    <mergeCell ref="A3:F3"/>
    <mergeCell ref="A5:F5"/>
    <mergeCell ref="A18:F18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C13" sqref="C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7" ht="42" customHeight="1" x14ac:dyDescent="0.25">
      <c r="A1" s="157" t="s">
        <v>142</v>
      </c>
      <c r="B1" s="157"/>
      <c r="C1" s="157"/>
      <c r="D1" s="157"/>
      <c r="E1" s="157"/>
      <c r="F1" s="157"/>
    </row>
    <row r="2" spans="1:7" ht="18" x14ac:dyDescent="0.25">
      <c r="A2" s="3"/>
      <c r="B2" s="3"/>
      <c r="C2" s="3"/>
      <c r="D2" s="3"/>
      <c r="E2" s="4"/>
      <c r="F2" s="4"/>
    </row>
    <row r="3" spans="1:7" ht="15.75" x14ac:dyDescent="0.25">
      <c r="A3" s="157" t="s">
        <v>131</v>
      </c>
      <c r="B3" s="184"/>
      <c r="C3" s="184"/>
      <c r="D3" s="184"/>
      <c r="E3" s="184"/>
      <c r="F3" s="184"/>
    </row>
    <row r="4" spans="1:7" ht="18" x14ac:dyDescent="0.25">
      <c r="A4" s="3"/>
      <c r="B4" s="144"/>
      <c r="C4" s="144"/>
      <c r="D4" s="144"/>
      <c r="E4" s="154"/>
      <c r="F4" s="154"/>
      <c r="G4" s="153"/>
    </row>
    <row r="5" spans="1:7" ht="25.5" x14ac:dyDescent="0.25">
      <c r="A5" s="19" t="s">
        <v>35</v>
      </c>
      <c r="B5" s="149" t="s">
        <v>147</v>
      </c>
      <c r="C5" s="149" t="s">
        <v>144</v>
      </c>
      <c r="D5" s="148" t="s">
        <v>145</v>
      </c>
      <c r="E5" s="148" t="s">
        <v>148</v>
      </c>
      <c r="F5" s="148" t="s">
        <v>146</v>
      </c>
      <c r="G5" s="153"/>
    </row>
    <row r="6" spans="1:7" ht="15.75" customHeight="1" x14ac:dyDescent="0.25">
      <c r="A6" s="10" t="s">
        <v>9</v>
      </c>
      <c r="B6" s="85">
        <f>B7</f>
        <v>1833099.03</v>
      </c>
      <c r="C6" s="85">
        <f>C7</f>
        <v>2373541.19</v>
      </c>
      <c r="D6" s="85">
        <f t="shared" ref="D6:F7" si="0">D7</f>
        <v>2762000</v>
      </c>
      <c r="E6" s="85">
        <f t="shared" si="0"/>
        <v>2762000</v>
      </c>
      <c r="F6" s="85">
        <f t="shared" si="0"/>
        <v>2762000</v>
      </c>
      <c r="G6" s="153"/>
    </row>
    <row r="7" spans="1:7" ht="15.75" customHeight="1" x14ac:dyDescent="0.25">
      <c r="A7" s="10" t="s">
        <v>68</v>
      </c>
      <c r="B7" s="85">
        <f>B8</f>
        <v>1833099.03</v>
      </c>
      <c r="C7" s="85">
        <f t="shared" ref="C7" si="1">C8</f>
        <v>2373541.19</v>
      </c>
      <c r="D7" s="85">
        <f t="shared" si="0"/>
        <v>2762000</v>
      </c>
      <c r="E7" s="85">
        <f t="shared" si="0"/>
        <v>2762000</v>
      </c>
      <c r="F7" s="85">
        <f t="shared" si="0"/>
        <v>2762000</v>
      </c>
      <c r="G7" s="153"/>
    </row>
    <row r="8" spans="1:7" x14ac:dyDescent="0.25">
      <c r="A8" s="16" t="s">
        <v>69</v>
      </c>
      <c r="B8" s="45">
        <v>1833099.03</v>
      </c>
      <c r="C8" s="45">
        <v>2373541.19</v>
      </c>
      <c r="D8" s="46">
        <v>2762000</v>
      </c>
      <c r="E8" s="46">
        <v>2762000</v>
      </c>
      <c r="F8" s="46">
        <v>2762000</v>
      </c>
      <c r="G8" s="153"/>
    </row>
    <row r="9" spans="1:7" x14ac:dyDescent="0.25">
      <c r="B9" s="153"/>
      <c r="C9" s="153"/>
      <c r="D9" s="153"/>
      <c r="E9" s="153"/>
      <c r="F9" s="153"/>
      <c r="G9" s="153"/>
    </row>
  </sheetData>
  <mergeCells count="2">
    <mergeCell ref="A1:F1"/>
    <mergeCell ref="A3:F3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6" workbookViewId="0">
      <selection activeCell="C24" sqref="C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7" t="s">
        <v>150</v>
      </c>
      <c r="B1" s="157"/>
      <c r="C1" s="157"/>
      <c r="D1" s="157"/>
      <c r="E1" s="157"/>
      <c r="F1" s="157"/>
      <c r="G1" s="157"/>
      <c r="H1" s="157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57" t="s">
        <v>149</v>
      </c>
      <c r="B3" s="157"/>
      <c r="C3" s="157"/>
      <c r="D3" s="157"/>
      <c r="E3" s="157"/>
      <c r="F3" s="157"/>
      <c r="G3" s="157"/>
      <c r="H3" s="157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57" t="s">
        <v>132</v>
      </c>
      <c r="B5" s="157"/>
      <c r="C5" s="157"/>
      <c r="D5" s="157"/>
      <c r="E5" s="157"/>
      <c r="F5" s="157"/>
      <c r="G5" s="157"/>
      <c r="H5" s="157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25.5" x14ac:dyDescent="0.25">
      <c r="A7" s="19" t="s">
        <v>3</v>
      </c>
      <c r="B7" s="18" t="s">
        <v>4</v>
      </c>
      <c r="C7" s="18" t="s">
        <v>23</v>
      </c>
      <c r="D7" s="18" t="s">
        <v>147</v>
      </c>
      <c r="E7" s="18" t="s">
        <v>144</v>
      </c>
      <c r="F7" s="19" t="s">
        <v>145</v>
      </c>
      <c r="G7" s="19" t="s">
        <v>148</v>
      </c>
      <c r="H7" s="19" t="s">
        <v>146</v>
      </c>
    </row>
    <row r="8" spans="1:8" x14ac:dyDescent="0.25">
      <c r="A8" s="27"/>
      <c r="B8" s="28"/>
      <c r="C8" s="26" t="s">
        <v>36</v>
      </c>
      <c r="D8" s="28"/>
      <c r="E8" s="27"/>
      <c r="F8" s="27"/>
      <c r="G8" s="27"/>
      <c r="H8" s="27"/>
    </row>
    <row r="9" spans="1:8" ht="25.5" x14ac:dyDescent="0.25">
      <c r="A9" s="10">
        <v>8</v>
      </c>
      <c r="B9" s="10"/>
      <c r="C9" s="10" t="s">
        <v>10</v>
      </c>
      <c r="D9" s="7"/>
      <c r="E9" s="8"/>
      <c r="F9" s="8"/>
      <c r="G9" s="8"/>
      <c r="H9" s="8"/>
    </row>
    <row r="10" spans="1:8" x14ac:dyDescent="0.25">
      <c r="A10" s="10"/>
      <c r="B10" s="15">
        <v>84</v>
      </c>
      <c r="C10" s="15" t="s">
        <v>17</v>
      </c>
      <c r="D10" s="7"/>
      <c r="E10" s="8"/>
      <c r="F10" s="8"/>
      <c r="G10" s="8"/>
      <c r="H10" s="8"/>
    </row>
    <row r="11" spans="1:8" x14ac:dyDescent="0.25">
      <c r="A11" s="10"/>
      <c r="B11" s="15"/>
      <c r="C11" s="29"/>
      <c r="D11" s="7"/>
      <c r="E11" s="8"/>
      <c r="F11" s="8"/>
      <c r="G11" s="8"/>
      <c r="H11" s="8"/>
    </row>
    <row r="12" spans="1:8" x14ac:dyDescent="0.25">
      <c r="A12" s="10"/>
      <c r="B12" s="15"/>
      <c r="C12" s="26" t="s">
        <v>37</v>
      </c>
      <c r="D12" s="7"/>
      <c r="E12" s="8"/>
      <c r="F12" s="8"/>
      <c r="G12" s="8"/>
      <c r="H12" s="8"/>
    </row>
    <row r="13" spans="1:8" ht="25.5" x14ac:dyDescent="0.25">
      <c r="A13" s="13">
        <v>5</v>
      </c>
      <c r="B13" s="14"/>
      <c r="C13" s="21" t="s">
        <v>11</v>
      </c>
      <c r="D13" s="7"/>
      <c r="E13" s="8"/>
      <c r="F13" s="8"/>
      <c r="G13" s="8"/>
      <c r="H13" s="8"/>
    </row>
    <row r="14" spans="1:8" ht="25.5" x14ac:dyDescent="0.25">
      <c r="A14" s="15"/>
      <c r="B14" s="15">
        <v>54</v>
      </c>
      <c r="C14" s="22" t="s">
        <v>18</v>
      </c>
      <c r="D14" s="7"/>
      <c r="E14" s="8"/>
      <c r="F14" s="8"/>
      <c r="G14" s="8"/>
      <c r="H14" s="9"/>
    </row>
    <row r="19" spans="1:8" ht="15.75" x14ac:dyDescent="0.25">
      <c r="B19" s="92"/>
      <c r="C19" s="185" t="s">
        <v>133</v>
      </c>
      <c r="D19" s="185"/>
      <c r="E19" s="185"/>
      <c r="F19" s="185"/>
      <c r="G19" s="185"/>
      <c r="H19" s="185"/>
    </row>
    <row r="20" spans="1:8" ht="18.75" x14ac:dyDescent="0.25">
      <c r="B20" s="92"/>
      <c r="C20" s="93"/>
      <c r="D20" s="93"/>
      <c r="E20" s="93"/>
      <c r="F20" s="93"/>
      <c r="G20" s="93"/>
      <c r="H20" s="93"/>
    </row>
    <row r="21" spans="1:8" ht="25.5" x14ac:dyDescent="0.25">
      <c r="A21" s="107" t="s">
        <v>3</v>
      </c>
      <c r="B21" s="102" t="s">
        <v>4</v>
      </c>
      <c r="C21" s="103" t="s">
        <v>134</v>
      </c>
      <c r="D21" s="18" t="s">
        <v>147</v>
      </c>
      <c r="E21" s="18" t="s">
        <v>144</v>
      </c>
      <c r="F21" s="19" t="s">
        <v>145</v>
      </c>
      <c r="G21" s="19" t="s">
        <v>148</v>
      </c>
      <c r="H21" s="19" t="s">
        <v>146</v>
      </c>
    </row>
    <row r="22" spans="1:8" x14ac:dyDescent="0.25">
      <c r="A22" s="106"/>
      <c r="B22" s="104">
        <v>1</v>
      </c>
      <c r="C22" s="104">
        <v>2</v>
      </c>
      <c r="D22" s="104">
        <v>3</v>
      </c>
      <c r="E22" s="104">
        <v>4</v>
      </c>
      <c r="F22" s="104">
        <v>5</v>
      </c>
      <c r="G22" s="104">
        <v>6</v>
      </c>
      <c r="H22" s="104">
        <v>7</v>
      </c>
    </row>
    <row r="23" spans="1:8" x14ac:dyDescent="0.25">
      <c r="A23" s="109">
        <v>8</v>
      </c>
      <c r="B23" s="94"/>
      <c r="C23" s="94" t="s">
        <v>135</v>
      </c>
      <c r="D23" s="94"/>
      <c r="E23" s="94"/>
      <c r="F23" s="95"/>
      <c r="G23" s="95"/>
      <c r="H23" s="95"/>
    </row>
    <row r="24" spans="1:8" ht="25.5" x14ac:dyDescent="0.25">
      <c r="A24" s="105"/>
      <c r="B24" s="96">
        <v>81</v>
      </c>
      <c r="C24" s="97" t="s">
        <v>136</v>
      </c>
      <c r="D24" s="97"/>
      <c r="E24" s="97"/>
      <c r="F24" s="95"/>
      <c r="G24" s="95"/>
      <c r="H24" s="95"/>
    </row>
    <row r="25" spans="1:8" x14ac:dyDescent="0.25">
      <c r="A25" s="105"/>
      <c r="B25" s="98" t="s">
        <v>137</v>
      </c>
      <c r="C25" s="97"/>
      <c r="D25" s="99"/>
      <c r="E25" s="99"/>
      <c r="F25" s="99"/>
      <c r="G25" s="99"/>
      <c r="H25" s="99"/>
    </row>
    <row r="26" spans="1:8" x14ac:dyDescent="0.25">
      <c r="A26" s="105"/>
      <c r="B26" s="99"/>
      <c r="C26" s="100"/>
      <c r="D26" s="99"/>
      <c r="E26" s="99"/>
      <c r="F26" s="99"/>
      <c r="G26" s="99"/>
      <c r="H26" s="99"/>
    </row>
    <row r="27" spans="1:8" x14ac:dyDescent="0.25">
      <c r="A27" s="105"/>
      <c r="B27" s="99"/>
      <c r="C27" s="94" t="s">
        <v>138</v>
      </c>
      <c r="D27" s="99"/>
      <c r="E27" s="99"/>
      <c r="F27" s="99"/>
      <c r="G27" s="99"/>
      <c r="H27" s="99"/>
    </row>
    <row r="28" spans="1:8" x14ac:dyDescent="0.25">
      <c r="A28" s="109">
        <v>1</v>
      </c>
      <c r="B28" s="94"/>
      <c r="C28" s="94" t="s">
        <v>53</v>
      </c>
      <c r="D28" s="94"/>
      <c r="E28" s="94"/>
      <c r="F28" s="95"/>
      <c r="G28" s="95"/>
      <c r="H28" s="95"/>
    </row>
    <row r="29" spans="1:8" x14ac:dyDescent="0.25">
      <c r="A29" s="105"/>
      <c r="B29" s="96">
        <v>11</v>
      </c>
      <c r="C29" s="97" t="s">
        <v>53</v>
      </c>
      <c r="D29" s="97"/>
      <c r="E29" s="97"/>
      <c r="F29" s="95"/>
      <c r="G29" s="95"/>
      <c r="H29" s="95"/>
    </row>
    <row r="30" spans="1:8" x14ac:dyDescent="0.25">
      <c r="A30" s="105"/>
      <c r="B30" s="98" t="s">
        <v>137</v>
      </c>
      <c r="C30" s="101"/>
      <c r="D30" s="99"/>
      <c r="E30" s="99"/>
      <c r="F30" s="99"/>
      <c r="G30" s="99"/>
      <c r="H30" s="99"/>
    </row>
    <row r="31" spans="1:8" x14ac:dyDescent="0.25">
      <c r="A31" s="109">
        <v>3</v>
      </c>
      <c r="B31" s="94"/>
      <c r="C31" s="94" t="s">
        <v>139</v>
      </c>
      <c r="D31" s="94"/>
      <c r="E31" s="94"/>
      <c r="F31" s="95"/>
      <c r="G31" s="95"/>
      <c r="H31" s="95"/>
    </row>
    <row r="32" spans="1:8" x14ac:dyDescent="0.25">
      <c r="A32" s="105"/>
      <c r="B32" s="96">
        <v>31</v>
      </c>
      <c r="C32" s="97" t="s">
        <v>52</v>
      </c>
      <c r="D32" s="97"/>
      <c r="E32" s="97"/>
      <c r="F32" s="95"/>
      <c r="G32" s="95"/>
      <c r="H32" s="95"/>
    </row>
    <row r="33" spans="1:8" x14ac:dyDescent="0.25">
      <c r="A33" s="108">
        <v>4</v>
      </c>
      <c r="B33" s="94"/>
      <c r="C33" s="94" t="s">
        <v>51</v>
      </c>
      <c r="D33" s="94"/>
      <c r="E33" s="94"/>
      <c r="F33" s="95"/>
      <c r="G33" s="95"/>
      <c r="H33" s="95"/>
    </row>
    <row r="34" spans="1:8" ht="25.5" x14ac:dyDescent="0.25">
      <c r="A34" s="105"/>
      <c r="B34" s="96">
        <v>43</v>
      </c>
      <c r="C34" s="97" t="s">
        <v>140</v>
      </c>
      <c r="D34" s="97"/>
      <c r="E34" s="97"/>
      <c r="F34" s="95"/>
      <c r="G34" s="95"/>
      <c r="H34" s="95"/>
    </row>
    <row r="35" spans="1:8" x14ac:dyDescent="0.25">
      <c r="A35" s="105"/>
      <c r="B35" s="96" t="s">
        <v>137</v>
      </c>
      <c r="C35" s="97"/>
      <c r="D35" s="97"/>
      <c r="E35" s="97"/>
      <c r="F35" s="95"/>
      <c r="G35" s="95"/>
      <c r="H35" s="95"/>
    </row>
  </sheetData>
  <mergeCells count="4">
    <mergeCell ref="A1:H1"/>
    <mergeCell ref="A3:H3"/>
    <mergeCell ref="A5:H5"/>
    <mergeCell ref="C19:H19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tabSelected="1" topLeftCell="A103" workbookViewId="0">
      <selection activeCell="E135" sqref="E135:E1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2" max="12" width="11.5703125" bestFit="1" customWidth="1"/>
  </cols>
  <sheetData>
    <row r="1" spans="1:9" ht="42" customHeight="1" x14ac:dyDescent="0.25">
      <c r="A1" s="157" t="s">
        <v>142</v>
      </c>
      <c r="B1" s="157"/>
      <c r="C1" s="157"/>
      <c r="D1" s="157"/>
      <c r="E1" s="157"/>
      <c r="F1" s="157"/>
      <c r="G1" s="157"/>
      <c r="H1" s="157"/>
      <c r="I1" s="157"/>
    </row>
    <row r="2" spans="1:9" ht="18" x14ac:dyDescent="0.25">
      <c r="A2" s="3"/>
      <c r="B2" s="3"/>
      <c r="C2" s="3"/>
      <c r="D2" s="3"/>
      <c r="E2" s="3"/>
      <c r="F2" s="3"/>
      <c r="G2" s="3"/>
      <c r="H2" s="4"/>
      <c r="I2" s="4"/>
    </row>
    <row r="3" spans="1:9" ht="18" customHeight="1" x14ac:dyDescent="0.25">
      <c r="A3" s="157" t="s">
        <v>12</v>
      </c>
      <c r="B3" s="159"/>
      <c r="C3" s="159"/>
      <c r="D3" s="159"/>
      <c r="E3" s="159"/>
      <c r="F3" s="159"/>
      <c r="G3" s="159"/>
      <c r="H3" s="159"/>
      <c r="I3" s="159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25.5" x14ac:dyDescent="0.25">
      <c r="A5" s="201" t="s">
        <v>14</v>
      </c>
      <c r="B5" s="202"/>
      <c r="C5" s="203"/>
      <c r="D5" s="18" t="s">
        <v>15</v>
      </c>
      <c r="E5" s="18" t="s">
        <v>147</v>
      </c>
      <c r="F5" s="18" t="s">
        <v>144</v>
      </c>
      <c r="G5" s="19" t="s">
        <v>145</v>
      </c>
      <c r="H5" s="19" t="s">
        <v>148</v>
      </c>
      <c r="I5" s="19" t="s">
        <v>146</v>
      </c>
    </row>
    <row r="6" spans="1:9" x14ac:dyDescent="0.25">
      <c r="A6" s="192" t="s">
        <v>70</v>
      </c>
      <c r="B6" s="193"/>
      <c r="C6" s="194"/>
      <c r="D6" s="88" t="s">
        <v>73</v>
      </c>
      <c r="E6" s="89">
        <f>SUM(E7+E25+E29+E64+E87+E99)</f>
        <v>1833099.03</v>
      </c>
      <c r="F6" s="89">
        <f>SUM(F7+F25+F29+F64+F87+F99)</f>
        <v>2373541.19</v>
      </c>
      <c r="G6" s="89">
        <f>SUM(G7+G25+G29+G64+G87+G99)</f>
        <v>2762000</v>
      </c>
      <c r="H6" s="89">
        <f>SUM(H7+H25+H29+H64+H87+H99)</f>
        <v>2762000</v>
      </c>
      <c r="I6" s="89">
        <f>SUM(I7+I25+I29+I64+I87+I99)</f>
        <v>2762000</v>
      </c>
    </row>
    <row r="7" spans="1:9" x14ac:dyDescent="0.25">
      <c r="A7" s="189" t="s">
        <v>72</v>
      </c>
      <c r="B7" s="190"/>
      <c r="C7" s="191"/>
      <c r="D7" s="86" t="s">
        <v>74</v>
      </c>
      <c r="E7" s="120">
        <f>SUM(E8+E12+E21)</f>
        <v>1391158.22</v>
      </c>
      <c r="F7" s="120">
        <f>SUM(F8+F12+F21)</f>
        <v>1876000</v>
      </c>
      <c r="G7" s="120">
        <f>SUM(G8+G12+G21)</f>
        <v>2271000</v>
      </c>
      <c r="H7" s="120">
        <f>SUM(H8+H12+H21)</f>
        <v>2271000</v>
      </c>
      <c r="I7" s="120">
        <f>SUM(I8+I12+I21)</f>
        <v>2271000</v>
      </c>
    </row>
    <row r="8" spans="1:9" ht="15" customHeight="1" x14ac:dyDescent="0.25">
      <c r="A8" s="186" t="s">
        <v>71</v>
      </c>
      <c r="B8" s="187"/>
      <c r="C8" s="188"/>
      <c r="D8" s="81" t="s">
        <v>78</v>
      </c>
      <c r="E8" s="85">
        <f>SUM(E9:E11)</f>
        <v>1236193.01</v>
      </c>
      <c r="F8" s="121">
        <f t="shared" ref="F8:I8" si="0">SUM(F9:F11)</f>
        <v>1738500</v>
      </c>
      <c r="G8" s="85">
        <f t="shared" si="0"/>
        <v>2070000</v>
      </c>
      <c r="H8" s="85">
        <f t="shared" si="0"/>
        <v>2070000</v>
      </c>
      <c r="I8" s="85">
        <f t="shared" si="0"/>
        <v>2070000</v>
      </c>
    </row>
    <row r="9" spans="1:9" x14ac:dyDescent="0.25">
      <c r="A9" s="204"/>
      <c r="B9" s="205"/>
      <c r="C9" s="206"/>
      <c r="D9" s="79" t="s">
        <v>75</v>
      </c>
      <c r="E9" s="45">
        <v>960537.84</v>
      </c>
      <c r="F9" s="72">
        <v>1340000</v>
      </c>
      <c r="G9" s="46">
        <v>1631000</v>
      </c>
      <c r="H9" s="46">
        <v>1631000</v>
      </c>
      <c r="I9" s="46">
        <v>1631000</v>
      </c>
    </row>
    <row r="10" spans="1:9" x14ac:dyDescent="0.25">
      <c r="A10" s="195"/>
      <c r="B10" s="196"/>
      <c r="C10" s="197"/>
      <c r="D10" s="79" t="s">
        <v>76</v>
      </c>
      <c r="E10" s="45">
        <v>119413.12</v>
      </c>
      <c r="F10" s="72">
        <v>177500</v>
      </c>
      <c r="G10" s="46">
        <v>170000</v>
      </c>
      <c r="H10" s="46">
        <v>170000</v>
      </c>
      <c r="I10" s="46">
        <v>170000</v>
      </c>
    </row>
    <row r="11" spans="1:9" ht="25.5" x14ac:dyDescent="0.25">
      <c r="A11" s="195"/>
      <c r="B11" s="196"/>
      <c r="C11" s="197"/>
      <c r="D11" s="79" t="s">
        <v>77</v>
      </c>
      <c r="E11" s="45">
        <v>156242.04999999999</v>
      </c>
      <c r="F11" s="72">
        <v>221000</v>
      </c>
      <c r="G11" s="46">
        <v>269000</v>
      </c>
      <c r="H11" s="46">
        <v>269000</v>
      </c>
      <c r="I11" s="46">
        <v>269000</v>
      </c>
    </row>
    <row r="12" spans="1:9" ht="15" customHeight="1" x14ac:dyDescent="0.25">
      <c r="A12" s="186" t="s">
        <v>79</v>
      </c>
      <c r="B12" s="187"/>
      <c r="C12" s="188"/>
      <c r="D12" s="78" t="s">
        <v>86</v>
      </c>
      <c r="E12" s="85">
        <f>SUM(E13:E20)</f>
        <v>73700.209999999992</v>
      </c>
      <c r="F12" s="121">
        <f t="shared" ref="F12:I12" si="1">SUM(F13:F20)</f>
        <v>80500</v>
      </c>
      <c r="G12" s="85">
        <f t="shared" si="1"/>
        <v>141000</v>
      </c>
      <c r="H12" s="85">
        <f t="shared" si="1"/>
        <v>141000</v>
      </c>
      <c r="I12" s="85">
        <f t="shared" si="1"/>
        <v>141000</v>
      </c>
    </row>
    <row r="13" spans="1:9" ht="15" customHeight="1" x14ac:dyDescent="0.25">
      <c r="A13" s="76"/>
      <c r="B13" s="77"/>
      <c r="C13" s="78"/>
      <c r="D13" s="79" t="s">
        <v>151</v>
      </c>
      <c r="E13" s="45">
        <v>26486.92</v>
      </c>
      <c r="F13" s="72">
        <v>30000</v>
      </c>
      <c r="G13" s="46">
        <v>30000</v>
      </c>
      <c r="H13" s="46">
        <v>30000</v>
      </c>
      <c r="I13" s="46">
        <v>30000</v>
      </c>
    </row>
    <row r="14" spans="1:9" ht="15" customHeight="1" x14ac:dyDescent="0.25">
      <c r="A14" s="76"/>
      <c r="B14" s="77"/>
      <c r="C14" s="78"/>
      <c r="D14" s="79" t="s">
        <v>81</v>
      </c>
      <c r="E14" s="45">
        <v>0</v>
      </c>
      <c r="F14" s="72">
        <v>0</v>
      </c>
      <c r="G14" s="46">
        <v>0</v>
      </c>
      <c r="H14" s="46">
        <v>0</v>
      </c>
      <c r="I14" s="46">
        <v>0</v>
      </c>
    </row>
    <row r="15" spans="1:9" ht="15" customHeight="1" x14ac:dyDescent="0.25">
      <c r="A15" s="76"/>
      <c r="B15" s="77"/>
      <c r="C15" s="78"/>
      <c r="D15" s="79" t="s">
        <v>82</v>
      </c>
      <c r="E15" s="45">
        <v>36831.25</v>
      </c>
      <c r="F15" s="72">
        <v>30000</v>
      </c>
      <c r="G15" s="46">
        <v>40000</v>
      </c>
      <c r="H15" s="46">
        <v>40000</v>
      </c>
      <c r="I15" s="46">
        <v>40000</v>
      </c>
    </row>
    <row r="16" spans="1:9" s="132" customFormat="1" ht="21.75" customHeight="1" x14ac:dyDescent="0.25">
      <c r="A16" s="125"/>
      <c r="B16" s="126"/>
      <c r="C16" s="127"/>
      <c r="D16" s="79" t="s">
        <v>98</v>
      </c>
      <c r="E16" s="45">
        <v>6849.4</v>
      </c>
      <c r="F16" s="72">
        <v>0</v>
      </c>
      <c r="G16" s="46">
        <v>25000</v>
      </c>
      <c r="H16" s="46">
        <v>25000</v>
      </c>
      <c r="I16" s="46">
        <v>25000</v>
      </c>
    </row>
    <row r="17" spans="1:10" ht="15" customHeight="1" x14ac:dyDescent="0.25">
      <c r="A17" s="186"/>
      <c r="B17" s="187"/>
      <c r="C17" s="188"/>
      <c r="D17" s="79" t="s">
        <v>83</v>
      </c>
      <c r="E17" s="45">
        <v>0</v>
      </c>
      <c r="F17" s="72">
        <v>11000</v>
      </c>
      <c r="G17" s="46">
        <v>16000</v>
      </c>
      <c r="H17" s="46">
        <v>16000</v>
      </c>
      <c r="I17" s="46">
        <v>16000</v>
      </c>
    </row>
    <row r="18" spans="1:10" s="136" customFormat="1" ht="15" customHeight="1" x14ac:dyDescent="0.25">
      <c r="A18" s="133"/>
      <c r="B18" s="134"/>
      <c r="C18" s="135"/>
      <c r="D18" s="79" t="s">
        <v>102</v>
      </c>
      <c r="E18" s="45">
        <v>0</v>
      </c>
      <c r="F18" s="72">
        <v>0</v>
      </c>
      <c r="G18" s="46">
        <v>13000</v>
      </c>
      <c r="H18" s="46">
        <v>13000</v>
      </c>
      <c r="I18" s="46">
        <v>13000</v>
      </c>
    </row>
    <row r="19" spans="1:10" s="136" customFormat="1" ht="15" customHeight="1" x14ac:dyDescent="0.25">
      <c r="A19" s="133"/>
      <c r="B19" s="134"/>
      <c r="C19" s="135"/>
      <c r="D19" s="79" t="s">
        <v>104</v>
      </c>
      <c r="E19" s="45"/>
      <c r="F19" s="72"/>
      <c r="G19" s="46">
        <v>7000</v>
      </c>
      <c r="H19" s="46">
        <v>7000</v>
      </c>
      <c r="I19" s="46">
        <v>7000</v>
      </c>
    </row>
    <row r="20" spans="1:10" ht="15" customHeight="1" x14ac:dyDescent="0.25">
      <c r="A20" s="186"/>
      <c r="B20" s="187"/>
      <c r="C20" s="188"/>
      <c r="D20" s="79" t="s">
        <v>84</v>
      </c>
      <c r="E20" s="45">
        <v>3532.64</v>
      </c>
      <c r="F20" s="72">
        <v>9500</v>
      </c>
      <c r="G20" s="46">
        <v>10000</v>
      </c>
      <c r="H20" s="46">
        <v>10000</v>
      </c>
      <c r="I20" s="46">
        <v>10000</v>
      </c>
    </row>
    <row r="21" spans="1:10" ht="15" customHeight="1" x14ac:dyDescent="0.25">
      <c r="A21" s="186" t="s">
        <v>85</v>
      </c>
      <c r="B21" s="187"/>
      <c r="C21" s="188"/>
      <c r="D21" s="78" t="s">
        <v>87</v>
      </c>
      <c r="E21" s="85">
        <f>SUM(E22:E24)</f>
        <v>81265</v>
      </c>
      <c r="F21" s="85">
        <f t="shared" ref="F21:I21" si="2">SUM(F22:F24)</f>
        <v>57000</v>
      </c>
      <c r="G21" s="85">
        <f t="shared" si="2"/>
        <v>60000</v>
      </c>
      <c r="H21" s="85">
        <f t="shared" si="2"/>
        <v>60000</v>
      </c>
      <c r="I21" s="85">
        <f t="shared" si="2"/>
        <v>60000</v>
      </c>
    </row>
    <row r="22" spans="1:10" s="132" customFormat="1" ht="15" customHeight="1" x14ac:dyDescent="0.25">
      <c r="A22" s="125"/>
      <c r="B22" s="126"/>
      <c r="C22" s="127"/>
      <c r="D22" s="128" t="s">
        <v>125</v>
      </c>
      <c r="E22" s="45">
        <v>5365</v>
      </c>
      <c r="F22" s="75"/>
      <c r="G22" s="45">
        <v>0</v>
      </c>
      <c r="H22" s="45"/>
      <c r="I22" s="140"/>
    </row>
    <row r="23" spans="1:10" ht="15" customHeight="1" x14ac:dyDescent="0.25">
      <c r="A23" s="76"/>
      <c r="B23" s="77"/>
      <c r="C23" s="78"/>
      <c r="D23" s="79" t="s">
        <v>120</v>
      </c>
      <c r="E23" s="45">
        <v>18900</v>
      </c>
      <c r="F23" s="45">
        <v>0</v>
      </c>
      <c r="G23" s="45">
        <v>0</v>
      </c>
      <c r="H23" s="45">
        <v>0</v>
      </c>
      <c r="I23" s="140">
        <v>0</v>
      </c>
    </row>
    <row r="24" spans="1:10" ht="15" customHeight="1" x14ac:dyDescent="0.25">
      <c r="A24" s="186"/>
      <c r="B24" s="187"/>
      <c r="C24" s="188"/>
      <c r="D24" s="79" t="s">
        <v>88</v>
      </c>
      <c r="E24" s="45">
        <v>57000</v>
      </c>
      <c r="F24" s="46">
        <v>57000</v>
      </c>
      <c r="G24" s="46">
        <v>60000</v>
      </c>
      <c r="H24" s="46">
        <v>60000</v>
      </c>
      <c r="I24" s="46">
        <v>60000</v>
      </c>
    </row>
    <row r="25" spans="1:10" ht="15" customHeight="1" x14ac:dyDescent="0.25">
      <c r="A25" s="189" t="s">
        <v>89</v>
      </c>
      <c r="B25" s="190"/>
      <c r="C25" s="191"/>
      <c r="D25" s="86" t="s">
        <v>52</v>
      </c>
      <c r="E25" s="120">
        <f>E26</f>
        <v>10088.290000000001</v>
      </c>
      <c r="F25" s="120">
        <f t="shared" ref="F25:I25" si="3">F26</f>
        <v>11000</v>
      </c>
      <c r="G25" s="120">
        <f t="shared" si="3"/>
        <v>11000</v>
      </c>
      <c r="H25" s="123">
        <f t="shared" si="3"/>
        <v>11000</v>
      </c>
      <c r="I25" s="124">
        <f t="shared" si="3"/>
        <v>11000</v>
      </c>
      <c r="J25" s="90"/>
    </row>
    <row r="26" spans="1:10" ht="15" customHeight="1" x14ac:dyDescent="0.25">
      <c r="A26" s="186" t="s">
        <v>79</v>
      </c>
      <c r="B26" s="187"/>
      <c r="C26" s="188"/>
      <c r="D26" s="78" t="s">
        <v>86</v>
      </c>
      <c r="E26" s="85">
        <f>SUM(E27:E28)</f>
        <v>10088.290000000001</v>
      </c>
      <c r="F26" s="85">
        <f>SUM(F27:F28)</f>
        <v>11000</v>
      </c>
      <c r="G26" s="85">
        <f>SUM(G27:G28)</f>
        <v>11000</v>
      </c>
      <c r="H26" s="85">
        <f>SUM(H27:H28)</f>
        <v>11000</v>
      </c>
      <c r="I26" s="85">
        <f>SUM(I27:I28)</f>
        <v>11000</v>
      </c>
      <c r="J26" s="91"/>
    </row>
    <row r="27" spans="1:10" s="116" customFormat="1" ht="15" customHeight="1" x14ac:dyDescent="0.25">
      <c r="A27" s="110"/>
      <c r="B27" s="111"/>
      <c r="C27" s="112"/>
      <c r="D27" s="79" t="s">
        <v>94</v>
      </c>
      <c r="E27" s="45">
        <v>10088.290000000001</v>
      </c>
      <c r="F27" s="45">
        <v>4000</v>
      </c>
      <c r="G27" s="45">
        <v>9000</v>
      </c>
      <c r="H27" s="45">
        <v>9000</v>
      </c>
      <c r="I27" s="45">
        <v>9000</v>
      </c>
      <c r="J27" s="91"/>
    </row>
    <row r="28" spans="1:10" ht="15" customHeight="1" x14ac:dyDescent="0.25">
      <c r="A28" s="198"/>
      <c r="B28" s="199"/>
      <c r="C28" s="200"/>
      <c r="D28" s="79" t="s">
        <v>82</v>
      </c>
      <c r="E28" s="45">
        <v>0</v>
      </c>
      <c r="F28" s="46">
        <v>7000</v>
      </c>
      <c r="G28" s="46">
        <v>2000</v>
      </c>
      <c r="H28" s="46">
        <v>2000</v>
      </c>
      <c r="I28" s="46">
        <v>2000</v>
      </c>
    </row>
    <row r="29" spans="1:10" ht="14.25" customHeight="1" x14ac:dyDescent="0.25">
      <c r="A29" s="189" t="s">
        <v>90</v>
      </c>
      <c r="B29" s="190"/>
      <c r="C29" s="191"/>
      <c r="D29" s="86" t="s">
        <v>91</v>
      </c>
      <c r="E29" s="120">
        <f>E30+E34+E59+E61</f>
        <v>167881.81999999998</v>
      </c>
      <c r="F29" s="120">
        <f t="shared" ref="F29:I29" si="4">F30+F34+F59+F61</f>
        <v>184000</v>
      </c>
      <c r="G29" s="120">
        <f t="shared" si="4"/>
        <v>186000</v>
      </c>
      <c r="H29" s="120">
        <f t="shared" si="4"/>
        <v>186000</v>
      </c>
      <c r="I29" s="120">
        <f t="shared" si="4"/>
        <v>186000</v>
      </c>
    </row>
    <row r="30" spans="1:10" ht="15" customHeight="1" x14ac:dyDescent="0.25">
      <c r="A30" s="186" t="s">
        <v>71</v>
      </c>
      <c r="B30" s="187"/>
      <c r="C30" s="188"/>
      <c r="D30" s="81" t="s">
        <v>78</v>
      </c>
      <c r="E30" s="85">
        <f>SUM(E31:E33)</f>
        <v>0</v>
      </c>
      <c r="F30" s="85">
        <f>SUM(F31:F33)</f>
        <v>19000</v>
      </c>
      <c r="G30" s="85">
        <f>SUM(G31:G33)</f>
        <v>19800</v>
      </c>
      <c r="H30" s="85">
        <f>SUM(H31:H33)</f>
        <v>19800</v>
      </c>
      <c r="I30" s="85">
        <f>SUM(I31:I33)</f>
        <v>19800</v>
      </c>
    </row>
    <row r="31" spans="1:10" s="132" customFormat="1" ht="15" customHeight="1" x14ac:dyDescent="0.25">
      <c r="A31" s="125"/>
      <c r="B31" s="126"/>
      <c r="C31" s="127"/>
      <c r="D31" s="79" t="s">
        <v>75</v>
      </c>
      <c r="E31" s="45"/>
      <c r="F31" s="45">
        <v>9000</v>
      </c>
      <c r="G31" s="45">
        <v>8000</v>
      </c>
      <c r="H31" s="45">
        <v>8000</v>
      </c>
      <c r="I31" s="45">
        <v>8000</v>
      </c>
    </row>
    <row r="32" spans="1:10" x14ac:dyDescent="0.25">
      <c r="A32" s="82"/>
      <c r="B32" s="83"/>
      <c r="C32" s="84"/>
      <c r="D32" s="79" t="s">
        <v>76</v>
      </c>
      <c r="E32" s="45">
        <v>0</v>
      </c>
      <c r="F32" s="46">
        <v>9000</v>
      </c>
      <c r="G32" s="46">
        <v>10500</v>
      </c>
      <c r="H32" s="46">
        <v>10500</v>
      </c>
      <c r="I32" s="46">
        <v>10500</v>
      </c>
    </row>
    <row r="33" spans="1:12" s="132" customFormat="1" ht="25.5" x14ac:dyDescent="0.25">
      <c r="A33" s="129"/>
      <c r="B33" s="130"/>
      <c r="C33" s="131"/>
      <c r="D33" s="79" t="s">
        <v>77</v>
      </c>
      <c r="E33" s="45">
        <v>0</v>
      </c>
      <c r="F33" s="45">
        <v>1000</v>
      </c>
      <c r="G33" s="45">
        <v>1300</v>
      </c>
      <c r="H33" s="45">
        <v>1300</v>
      </c>
      <c r="I33" s="45">
        <v>1300</v>
      </c>
    </row>
    <row r="34" spans="1:12" ht="15" customHeight="1" x14ac:dyDescent="0.25">
      <c r="A34" s="186" t="s">
        <v>79</v>
      </c>
      <c r="B34" s="187"/>
      <c r="C34" s="188"/>
      <c r="D34" s="78" t="s">
        <v>86</v>
      </c>
      <c r="E34" s="85">
        <f>SUM(E35:E58)</f>
        <v>163134.79999999999</v>
      </c>
      <c r="F34" s="85">
        <f>SUM(F35:F58)</f>
        <v>160400</v>
      </c>
      <c r="G34" s="85">
        <f t="shared" ref="G34:I34" si="5">SUM(G35:G58)</f>
        <v>161700</v>
      </c>
      <c r="H34" s="85">
        <f t="shared" si="5"/>
        <v>161700</v>
      </c>
      <c r="I34" s="85">
        <f t="shared" si="5"/>
        <v>161700</v>
      </c>
    </row>
    <row r="35" spans="1:12" ht="15" customHeight="1" x14ac:dyDescent="0.25">
      <c r="A35" s="210"/>
      <c r="B35" s="211"/>
      <c r="C35" s="212"/>
      <c r="D35" s="79" t="s">
        <v>92</v>
      </c>
      <c r="E35" s="45">
        <v>5264.75</v>
      </c>
      <c r="F35" s="46">
        <v>5000</v>
      </c>
      <c r="G35" s="46">
        <v>6000</v>
      </c>
      <c r="H35" s="46">
        <v>6000</v>
      </c>
      <c r="I35" s="46">
        <v>6000</v>
      </c>
    </row>
    <row r="36" spans="1:12" s="136" customFormat="1" ht="15" customHeight="1" x14ac:dyDescent="0.25">
      <c r="A36" s="137"/>
      <c r="B36" s="138"/>
      <c r="C36" s="139"/>
      <c r="D36" s="79" t="s">
        <v>152</v>
      </c>
      <c r="E36" s="45"/>
      <c r="F36" s="46">
        <v>3000</v>
      </c>
      <c r="G36" s="46">
        <v>1000</v>
      </c>
      <c r="H36" s="46">
        <v>1000</v>
      </c>
      <c r="I36" s="46">
        <v>1000</v>
      </c>
    </row>
    <row r="37" spans="1:12" ht="25.5" x14ac:dyDescent="0.25">
      <c r="A37" s="82"/>
      <c r="B37" s="83"/>
      <c r="C37" s="84"/>
      <c r="D37" s="79" t="s">
        <v>93</v>
      </c>
      <c r="E37" s="45">
        <v>1507.71</v>
      </c>
      <c r="F37" s="46">
        <v>3000</v>
      </c>
      <c r="G37" s="46">
        <v>2000</v>
      </c>
      <c r="H37" s="46">
        <v>2000</v>
      </c>
      <c r="I37" s="46">
        <v>2000</v>
      </c>
    </row>
    <row r="38" spans="1:12" x14ac:dyDescent="0.25">
      <c r="A38" s="82"/>
      <c r="B38" s="83"/>
      <c r="C38" s="84"/>
      <c r="D38" s="79" t="s">
        <v>94</v>
      </c>
      <c r="E38" s="45">
        <v>21467.13</v>
      </c>
      <c r="F38" s="46">
        <v>29000</v>
      </c>
      <c r="G38" s="46">
        <v>31200</v>
      </c>
      <c r="H38" s="46">
        <v>31200</v>
      </c>
      <c r="I38" s="46">
        <v>31200</v>
      </c>
    </row>
    <row r="39" spans="1:12" x14ac:dyDescent="0.25">
      <c r="A39" s="82"/>
      <c r="B39" s="83"/>
      <c r="C39" s="84"/>
      <c r="D39" s="79" t="s">
        <v>82</v>
      </c>
      <c r="E39" s="75">
        <v>18731.04</v>
      </c>
      <c r="F39" s="46">
        <v>10000</v>
      </c>
      <c r="G39" s="46">
        <v>10000</v>
      </c>
      <c r="H39" s="46">
        <v>10000</v>
      </c>
      <c r="I39" s="46">
        <v>10000</v>
      </c>
    </row>
    <row r="40" spans="1:12" ht="25.5" x14ac:dyDescent="0.25">
      <c r="A40" s="82"/>
      <c r="B40" s="83"/>
      <c r="C40" s="84"/>
      <c r="D40" s="79" t="s">
        <v>95</v>
      </c>
      <c r="E40" s="75">
        <v>8305.76</v>
      </c>
      <c r="F40" s="46">
        <v>11000</v>
      </c>
      <c r="G40" s="46">
        <v>11000</v>
      </c>
      <c r="H40" s="46">
        <v>11000</v>
      </c>
      <c r="I40" s="46">
        <v>11000</v>
      </c>
      <c r="L40" s="87"/>
    </row>
    <row r="41" spans="1:12" x14ac:dyDescent="0.25">
      <c r="A41" s="82"/>
      <c r="B41" s="83"/>
      <c r="C41" s="84"/>
      <c r="D41" s="79" t="s">
        <v>96</v>
      </c>
      <c r="E41" s="75">
        <v>1008</v>
      </c>
      <c r="F41" s="46">
        <v>2000</v>
      </c>
      <c r="G41" s="46">
        <v>2000</v>
      </c>
      <c r="H41" s="46">
        <v>2000</v>
      </c>
      <c r="I41" s="46">
        <v>2000</v>
      </c>
      <c r="L41" s="87"/>
    </row>
    <row r="42" spans="1:12" x14ac:dyDescent="0.25">
      <c r="A42" s="82"/>
      <c r="B42" s="83"/>
      <c r="C42" s="84"/>
      <c r="D42" s="79" t="s">
        <v>121</v>
      </c>
      <c r="E42" s="75">
        <v>60.79</v>
      </c>
      <c r="F42" s="46">
        <v>2000</v>
      </c>
      <c r="G42" s="46">
        <v>2000</v>
      </c>
      <c r="H42" s="46">
        <v>2000</v>
      </c>
      <c r="I42" s="46">
        <v>2000</v>
      </c>
      <c r="L42" s="87"/>
    </row>
    <row r="43" spans="1:12" ht="25.5" x14ac:dyDescent="0.25">
      <c r="A43" s="82"/>
      <c r="B43" s="83"/>
      <c r="C43" s="84"/>
      <c r="D43" s="79" t="s">
        <v>97</v>
      </c>
      <c r="E43" s="75">
        <v>19585.09</v>
      </c>
      <c r="F43" s="46">
        <v>16000</v>
      </c>
      <c r="G43" s="46">
        <v>16600</v>
      </c>
      <c r="H43" s="46">
        <v>16600</v>
      </c>
      <c r="I43" s="46">
        <v>16600</v>
      </c>
    </row>
    <row r="44" spans="1:12" ht="25.5" x14ac:dyDescent="0.25">
      <c r="A44" s="207"/>
      <c r="B44" s="208"/>
      <c r="C44" s="209"/>
      <c r="D44" s="79" t="s">
        <v>98</v>
      </c>
      <c r="E44" s="75">
        <v>8800.01</v>
      </c>
      <c r="F44" s="46">
        <v>14000</v>
      </c>
      <c r="G44" s="46">
        <v>12000</v>
      </c>
      <c r="H44" s="46">
        <v>12000</v>
      </c>
      <c r="I44" s="46">
        <v>12000</v>
      </c>
    </row>
    <row r="45" spans="1:12" ht="25.5" x14ac:dyDescent="0.25">
      <c r="A45" s="207"/>
      <c r="B45" s="208"/>
      <c r="C45" s="209"/>
      <c r="D45" s="79" t="s">
        <v>99</v>
      </c>
      <c r="E45" s="75">
        <v>1790.77</v>
      </c>
      <c r="F45" s="46">
        <v>1400</v>
      </c>
      <c r="G45" s="46">
        <v>2000</v>
      </c>
      <c r="H45" s="46">
        <v>2000</v>
      </c>
      <c r="I45" s="46">
        <v>2000</v>
      </c>
    </row>
    <row r="46" spans="1:12" x14ac:dyDescent="0.25">
      <c r="A46" s="207"/>
      <c r="B46" s="208"/>
      <c r="C46" s="209"/>
      <c r="D46" s="79" t="s">
        <v>100</v>
      </c>
      <c r="E46" s="75">
        <v>9998.34</v>
      </c>
      <c r="F46" s="46">
        <v>11000</v>
      </c>
      <c r="G46" s="46">
        <v>9000</v>
      </c>
      <c r="H46" s="46">
        <v>9000</v>
      </c>
      <c r="I46" s="46">
        <v>9000</v>
      </c>
    </row>
    <row r="47" spans="1:12" x14ac:dyDescent="0.25">
      <c r="A47" s="207"/>
      <c r="B47" s="208"/>
      <c r="C47" s="209"/>
      <c r="D47" s="79" t="s">
        <v>101</v>
      </c>
      <c r="E47" s="75">
        <v>797.25</v>
      </c>
      <c r="F47" s="46">
        <v>500</v>
      </c>
      <c r="G47" s="46">
        <v>500</v>
      </c>
      <c r="H47" s="46">
        <v>500</v>
      </c>
      <c r="I47" s="46">
        <v>500</v>
      </c>
    </row>
    <row r="48" spans="1:12" x14ac:dyDescent="0.25">
      <c r="A48" s="82"/>
      <c r="B48" s="83"/>
      <c r="C48" s="84"/>
      <c r="D48" s="79" t="s">
        <v>83</v>
      </c>
      <c r="E48" s="75">
        <v>0</v>
      </c>
      <c r="F48" s="46">
        <v>200</v>
      </c>
      <c r="G48" s="46">
        <v>200</v>
      </c>
      <c r="H48" s="46">
        <v>200</v>
      </c>
      <c r="I48" s="46">
        <v>200</v>
      </c>
    </row>
    <row r="49" spans="1:9" x14ac:dyDescent="0.25">
      <c r="A49" s="207"/>
      <c r="B49" s="208"/>
      <c r="C49" s="209"/>
      <c r="D49" s="79" t="s">
        <v>102</v>
      </c>
      <c r="E49" s="75">
        <v>17836.04</v>
      </c>
      <c r="F49" s="46">
        <v>7000</v>
      </c>
      <c r="G49" s="46">
        <v>10000</v>
      </c>
      <c r="H49" s="46">
        <v>10000</v>
      </c>
      <c r="I49" s="46">
        <v>10000</v>
      </c>
    </row>
    <row r="50" spans="1:9" x14ac:dyDescent="0.25">
      <c r="A50" s="207"/>
      <c r="B50" s="208"/>
      <c r="C50" s="209"/>
      <c r="D50" s="79" t="s">
        <v>103</v>
      </c>
      <c r="E50" s="75">
        <v>14066.36</v>
      </c>
      <c r="F50" s="46">
        <v>14100</v>
      </c>
      <c r="G50" s="46">
        <v>14600</v>
      </c>
      <c r="H50" s="46">
        <v>14600</v>
      </c>
      <c r="I50" s="46">
        <v>14600</v>
      </c>
    </row>
    <row r="51" spans="1:9" x14ac:dyDescent="0.25">
      <c r="A51" s="207"/>
      <c r="B51" s="208"/>
      <c r="C51" s="209"/>
      <c r="D51" s="79" t="s">
        <v>104</v>
      </c>
      <c r="E51" s="75">
        <v>16658.37</v>
      </c>
      <c r="F51" s="46">
        <v>9600</v>
      </c>
      <c r="G51" s="46">
        <v>9900</v>
      </c>
      <c r="H51" s="46">
        <v>9900</v>
      </c>
      <c r="I51" s="46">
        <v>9900</v>
      </c>
    </row>
    <row r="52" spans="1:9" ht="25.5" x14ac:dyDescent="0.25">
      <c r="A52" s="207"/>
      <c r="B52" s="208"/>
      <c r="C52" s="209"/>
      <c r="D52" s="79" t="s">
        <v>105</v>
      </c>
      <c r="E52" s="75">
        <v>86.5</v>
      </c>
      <c r="F52" s="46">
        <v>800</v>
      </c>
      <c r="G52" s="46">
        <v>300</v>
      </c>
      <c r="H52" s="46">
        <v>300</v>
      </c>
      <c r="I52" s="46">
        <v>300</v>
      </c>
    </row>
    <row r="53" spans="1:9" s="116" customFormat="1" x14ac:dyDescent="0.25">
      <c r="A53" s="113"/>
      <c r="B53" s="114"/>
      <c r="C53" s="115"/>
      <c r="D53" s="79" t="s">
        <v>84</v>
      </c>
      <c r="E53" s="75">
        <v>0</v>
      </c>
      <c r="F53" s="46">
        <v>0</v>
      </c>
      <c r="G53" s="46">
        <v>0</v>
      </c>
      <c r="H53" s="46">
        <v>0</v>
      </c>
      <c r="I53" s="46">
        <v>0</v>
      </c>
    </row>
    <row r="54" spans="1:9" x14ac:dyDescent="0.25">
      <c r="A54" s="207"/>
      <c r="B54" s="208"/>
      <c r="C54" s="209"/>
      <c r="D54" s="79" t="s">
        <v>106</v>
      </c>
      <c r="E54" s="75">
        <v>12551.97</v>
      </c>
      <c r="F54" s="46">
        <v>12000</v>
      </c>
      <c r="G54" s="46">
        <v>12000</v>
      </c>
      <c r="H54" s="46">
        <v>12000</v>
      </c>
      <c r="I54" s="46">
        <v>12000</v>
      </c>
    </row>
    <row r="55" spans="1:9" x14ac:dyDescent="0.25">
      <c r="A55" s="207"/>
      <c r="B55" s="208"/>
      <c r="C55" s="209"/>
      <c r="D55" s="79" t="s">
        <v>107</v>
      </c>
      <c r="E55" s="75">
        <v>2344.2800000000002</v>
      </c>
      <c r="F55" s="46">
        <v>4500</v>
      </c>
      <c r="G55" s="46">
        <v>5000</v>
      </c>
      <c r="H55" s="46">
        <v>5000</v>
      </c>
      <c r="I55" s="46">
        <v>5000</v>
      </c>
    </row>
    <row r="56" spans="1:9" x14ac:dyDescent="0.25">
      <c r="A56" s="207"/>
      <c r="B56" s="208"/>
      <c r="C56" s="209"/>
      <c r="D56" s="79" t="s">
        <v>108</v>
      </c>
      <c r="E56" s="75">
        <v>200</v>
      </c>
      <c r="F56" s="46">
        <v>300</v>
      </c>
      <c r="G56" s="46">
        <v>300</v>
      </c>
      <c r="H56" s="46">
        <v>300</v>
      </c>
      <c r="I56" s="46">
        <v>300</v>
      </c>
    </row>
    <row r="57" spans="1:9" x14ac:dyDescent="0.25">
      <c r="A57" s="207"/>
      <c r="B57" s="208"/>
      <c r="C57" s="209"/>
      <c r="D57" s="79" t="s">
        <v>109</v>
      </c>
      <c r="E57" s="45">
        <v>1312.62</v>
      </c>
      <c r="F57" s="46">
        <v>2000</v>
      </c>
      <c r="G57" s="46">
        <v>2000</v>
      </c>
      <c r="H57" s="46">
        <v>2000</v>
      </c>
      <c r="I57" s="46">
        <v>2000</v>
      </c>
    </row>
    <row r="58" spans="1:9" x14ac:dyDescent="0.25">
      <c r="A58" s="207"/>
      <c r="B58" s="208"/>
      <c r="C58" s="209"/>
      <c r="D58" s="79" t="s">
        <v>110</v>
      </c>
      <c r="E58" s="45">
        <v>762.02</v>
      </c>
      <c r="F58" s="46">
        <v>2000</v>
      </c>
      <c r="G58" s="46">
        <v>2100</v>
      </c>
      <c r="H58" s="46">
        <v>2100</v>
      </c>
      <c r="I58" s="46">
        <v>2100</v>
      </c>
    </row>
    <row r="59" spans="1:9" s="136" customFormat="1" ht="15" customHeight="1" x14ac:dyDescent="0.25">
      <c r="A59" s="186" t="s">
        <v>79</v>
      </c>
      <c r="B59" s="187"/>
      <c r="C59" s="188"/>
      <c r="D59" s="81" t="s">
        <v>153</v>
      </c>
      <c r="E59" s="85">
        <f>E60</f>
        <v>885.53</v>
      </c>
      <c r="F59" s="85">
        <f t="shared" ref="F59:I59" si="6">F60</f>
        <v>800</v>
      </c>
      <c r="G59" s="85">
        <f t="shared" si="6"/>
        <v>700</v>
      </c>
      <c r="H59" s="85">
        <f t="shared" si="6"/>
        <v>700</v>
      </c>
      <c r="I59" s="85">
        <f t="shared" si="6"/>
        <v>700</v>
      </c>
    </row>
    <row r="60" spans="1:9" x14ac:dyDescent="0.25">
      <c r="A60" s="207"/>
      <c r="B60" s="208"/>
      <c r="C60" s="209"/>
      <c r="D60" s="79" t="s">
        <v>111</v>
      </c>
      <c r="E60" s="45">
        <v>885.53</v>
      </c>
      <c r="F60" s="46">
        <v>800</v>
      </c>
      <c r="G60" s="46">
        <v>700</v>
      </c>
      <c r="H60" s="46">
        <v>700</v>
      </c>
      <c r="I60" s="46">
        <v>700</v>
      </c>
    </row>
    <row r="61" spans="1:9" x14ac:dyDescent="0.25">
      <c r="A61" s="186" t="s">
        <v>85</v>
      </c>
      <c r="B61" s="187"/>
      <c r="C61" s="188"/>
      <c r="D61" s="78" t="s">
        <v>87</v>
      </c>
      <c r="E61" s="85">
        <f>SUM(E62:E63)</f>
        <v>3861.49</v>
      </c>
      <c r="F61" s="85">
        <f t="shared" ref="F61:I61" si="7">SUM(F62:F63)</f>
        <v>3800</v>
      </c>
      <c r="G61" s="85">
        <f t="shared" si="7"/>
        <v>3800</v>
      </c>
      <c r="H61" s="85">
        <f t="shared" si="7"/>
        <v>3800</v>
      </c>
      <c r="I61" s="85">
        <f t="shared" si="7"/>
        <v>3800</v>
      </c>
    </row>
    <row r="62" spans="1:9" ht="25.5" x14ac:dyDescent="0.25">
      <c r="A62" s="186"/>
      <c r="B62" s="187"/>
      <c r="C62" s="188"/>
      <c r="D62" s="79" t="s">
        <v>112</v>
      </c>
      <c r="E62" s="45">
        <v>3861.49</v>
      </c>
      <c r="F62" s="46">
        <v>3800</v>
      </c>
      <c r="G62" s="46">
        <v>3800</v>
      </c>
      <c r="H62" s="46">
        <v>3800</v>
      </c>
      <c r="I62" s="46">
        <v>3800</v>
      </c>
    </row>
    <row r="63" spans="1:9" x14ac:dyDescent="0.25">
      <c r="A63" s="76"/>
      <c r="B63" s="77"/>
      <c r="C63" s="78"/>
      <c r="D63" s="79" t="s">
        <v>88</v>
      </c>
      <c r="E63" s="45">
        <v>0</v>
      </c>
      <c r="F63" s="46">
        <v>0</v>
      </c>
      <c r="G63" s="46">
        <v>0</v>
      </c>
      <c r="H63" s="46">
        <v>0</v>
      </c>
      <c r="I63" s="47">
        <v>0</v>
      </c>
    </row>
    <row r="64" spans="1:9" ht="38.25" x14ac:dyDescent="0.25">
      <c r="A64" s="189" t="s">
        <v>114</v>
      </c>
      <c r="B64" s="190"/>
      <c r="C64" s="191"/>
      <c r="D64" s="86" t="s">
        <v>115</v>
      </c>
      <c r="E64" s="120">
        <f>E65+E69+E84</f>
        <v>218342.47999999998</v>
      </c>
      <c r="F64" s="120">
        <f>F65+F69+F84</f>
        <v>253000</v>
      </c>
      <c r="G64" s="120">
        <f>G65+G69+G84</f>
        <v>277700</v>
      </c>
      <c r="H64" s="120">
        <f t="shared" ref="H64:I64" si="8">H65+H69+H84</f>
        <v>277700</v>
      </c>
      <c r="I64" s="120">
        <f t="shared" si="8"/>
        <v>277700</v>
      </c>
    </row>
    <row r="65" spans="1:9" x14ac:dyDescent="0.25">
      <c r="A65" s="186" t="s">
        <v>71</v>
      </c>
      <c r="B65" s="187"/>
      <c r="C65" s="188"/>
      <c r="D65" s="81" t="s">
        <v>78</v>
      </c>
      <c r="E65" s="85">
        <f>SUM(E66:E68)</f>
        <v>30299.38</v>
      </c>
      <c r="F65" s="85">
        <f t="shared" ref="F65:I65" si="9">SUM(F66:F68)</f>
        <v>52500</v>
      </c>
      <c r="G65" s="85">
        <f t="shared" si="9"/>
        <v>72300</v>
      </c>
      <c r="H65" s="85">
        <f t="shared" si="9"/>
        <v>72300</v>
      </c>
      <c r="I65" s="85">
        <f t="shared" si="9"/>
        <v>72300</v>
      </c>
    </row>
    <row r="66" spans="1:9" x14ac:dyDescent="0.25">
      <c r="A66" s="76"/>
      <c r="B66" s="77"/>
      <c r="C66" s="78"/>
      <c r="D66" s="79" t="s">
        <v>75</v>
      </c>
      <c r="E66" s="45">
        <v>25843.65</v>
      </c>
      <c r="F66" s="46">
        <v>44500</v>
      </c>
      <c r="G66" s="46">
        <v>60700</v>
      </c>
      <c r="H66" s="46">
        <v>60700</v>
      </c>
      <c r="I66" s="46">
        <v>60700</v>
      </c>
    </row>
    <row r="67" spans="1:9" x14ac:dyDescent="0.25">
      <c r="A67" s="207"/>
      <c r="B67" s="208"/>
      <c r="C67" s="209"/>
      <c r="D67" s="79" t="s">
        <v>76</v>
      </c>
      <c r="E67" s="45">
        <v>300</v>
      </c>
      <c r="F67" s="46">
        <v>700</v>
      </c>
      <c r="G67" s="46">
        <v>1500</v>
      </c>
      <c r="H67" s="46">
        <v>1500</v>
      </c>
      <c r="I67" s="46">
        <v>1500</v>
      </c>
    </row>
    <row r="68" spans="1:9" ht="25.5" x14ac:dyDescent="0.25">
      <c r="A68" s="82"/>
      <c r="B68" s="83"/>
      <c r="C68" s="84"/>
      <c r="D68" s="79" t="s">
        <v>77</v>
      </c>
      <c r="E68" s="45">
        <v>4155.7299999999996</v>
      </c>
      <c r="F68" s="46">
        <v>7300</v>
      </c>
      <c r="G68" s="46">
        <v>10100</v>
      </c>
      <c r="H68" s="46">
        <v>10100</v>
      </c>
      <c r="I68" s="46">
        <v>10100</v>
      </c>
    </row>
    <row r="69" spans="1:9" x14ac:dyDescent="0.25">
      <c r="A69" s="186" t="s">
        <v>79</v>
      </c>
      <c r="B69" s="187"/>
      <c r="C69" s="188"/>
      <c r="D69" s="78" t="s">
        <v>86</v>
      </c>
      <c r="E69" s="85">
        <f>SUM(E70:E83)</f>
        <v>24758.510000000002</v>
      </c>
      <c r="F69" s="85">
        <f>SUM(F70:F83)</f>
        <v>19500</v>
      </c>
      <c r="G69" s="85">
        <f>SUM(G70:G83)</f>
        <v>12400</v>
      </c>
      <c r="H69" s="85">
        <f t="shared" ref="H69:I69" si="10">SUM(H70:H83)</f>
        <v>12400</v>
      </c>
      <c r="I69" s="85">
        <f t="shared" si="10"/>
        <v>12400</v>
      </c>
    </row>
    <row r="70" spans="1:9" x14ac:dyDescent="0.25">
      <c r="A70" s="207"/>
      <c r="B70" s="208"/>
      <c r="C70" s="209"/>
      <c r="D70" s="79" t="s">
        <v>92</v>
      </c>
      <c r="E70" s="45">
        <v>825.11</v>
      </c>
      <c r="F70" s="46">
        <v>1000</v>
      </c>
      <c r="G70" s="46">
        <v>1000</v>
      </c>
      <c r="H70" s="46">
        <v>1000</v>
      </c>
      <c r="I70" s="46">
        <v>1000</v>
      </c>
    </row>
    <row r="71" spans="1:9" ht="25.5" x14ac:dyDescent="0.25">
      <c r="A71" s="207"/>
      <c r="B71" s="208"/>
      <c r="C71" s="209"/>
      <c r="D71" s="79" t="s">
        <v>93</v>
      </c>
      <c r="E71" s="45">
        <v>458.11</v>
      </c>
      <c r="F71" s="46">
        <v>500</v>
      </c>
      <c r="G71" s="46">
        <v>500</v>
      </c>
      <c r="H71" s="46">
        <v>500</v>
      </c>
      <c r="I71" s="46">
        <v>500</v>
      </c>
    </row>
    <row r="72" spans="1:9" x14ac:dyDescent="0.25">
      <c r="A72" s="82"/>
      <c r="B72" s="83"/>
      <c r="C72" s="84"/>
      <c r="D72" s="79" t="s">
        <v>80</v>
      </c>
      <c r="E72" s="45">
        <v>711.02</v>
      </c>
      <c r="F72" s="46">
        <v>800</v>
      </c>
      <c r="G72" s="46">
        <v>800</v>
      </c>
      <c r="H72" s="46">
        <v>800</v>
      </c>
      <c r="I72" s="46">
        <v>800</v>
      </c>
    </row>
    <row r="73" spans="1:9" x14ac:dyDescent="0.25">
      <c r="A73" s="207"/>
      <c r="B73" s="208"/>
      <c r="C73" s="209"/>
      <c r="D73" s="79" t="s">
        <v>94</v>
      </c>
      <c r="E73" s="45">
        <v>1083.98</v>
      </c>
      <c r="F73" s="46">
        <v>1800</v>
      </c>
      <c r="G73" s="46">
        <v>1800</v>
      </c>
      <c r="H73" s="46">
        <v>1800</v>
      </c>
      <c r="I73" s="46">
        <v>1800</v>
      </c>
    </row>
    <row r="74" spans="1:9" x14ac:dyDescent="0.25">
      <c r="A74" s="207"/>
      <c r="B74" s="208"/>
      <c r="C74" s="209"/>
      <c r="D74" s="79" t="s">
        <v>82</v>
      </c>
      <c r="E74" s="45">
        <v>1000</v>
      </c>
      <c r="F74" s="46">
        <v>1000</v>
      </c>
      <c r="G74" s="46">
        <v>1000</v>
      </c>
      <c r="H74" s="46">
        <v>1000</v>
      </c>
      <c r="I74" s="46">
        <v>1000</v>
      </c>
    </row>
    <row r="75" spans="1:9" ht="25.5" x14ac:dyDescent="0.25">
      <c r="A75" s="207"/>
      <c r="B75" s="208"/>
      <c r="C75" s="209"/>
      <c r="D75" s="79" t="s">
        <v>95</v>
      </c>
      <c r="E75" s="45">
        <v>3895.3</v>
      </c>
      <c r="F75" s="46">
        <v>0</v>
      </c>
      <c r="G75" s="46">
        <v>0</v>
      </c>
      <c r="H75" s="46">
        <v>0</v>
      </c>
      <c r="I75" s="46">
        <v>0</v>
      </c>
    </row>
    <row r="76" spans="1:9" ht="25.5" x14ac:dyDescent="0.25">
      <c r="A76" s="207"/>
      <c r="B76" s="208"/>
      <c r="C76" s="209"/>
      <c r="D76" s="79" t="s">
        <v>97</v>
      </c>
      <c r="E76" s="45">
        <v>400</v>
      </c>
      <c r="F76" s="46">
        <v>400</v>
      </c>
      <c r="G76" s="46">
        <v>400</v>
      </c>
      <c r="H76" s="46">
        <v>400</v>
      </c>
      <c r="I76" s="46">
        <v>400</v>
      </c>
    </row>
    <row r="77" spans="1:9" ht="25.5" x14ac:dyDescent="0.25">
      <c r="A77" s="207"/>
      <c r="B77" s="208"/>
      <c r="C77" s="209"/>
      <c r="D77" s="79" t="s">
        <v>98</v>
      </c>
      <c r="E77" s="45">
        <v>10500</v>
      </c>
      <c r="F77" s="46">
        <v>0</v>
      </c>
      <c r="G77" s="46">
        <v>0</v>
      </c>
      <c r="H77" s="46">
        <v>0</v>
      </c>
      <c r="I77" s="46">
        <v>0</v>
      </c>
    </row>
    <row r="78" spans="1:9" ht="25.5" x14ac:dyDescent="0.25">
      <c r="A78" s="207"/>
      <c r="B78" s="208"/>
      <c r="C78" s="209"/>
      <c r="D78" s="79" t="s">
        <v>99</v>
      </c>
      <c r="E78" s="45">
        <v>1104.68</v>
      </c>
      <c r="F78" s="46">
        <v>2600</v>
      </c>
      <c r="G78" s="46">
        <v>2500</v>
      </c>
      <c r="H78" s="46">
        <v>2500</v>
      </c>
      <c r="I78" s="46">
        <v>2500</v>
      </c>
    </row>
    <row r="79" spans="1:9" x14ac:dyDescent="0.25">
      <c r="A79" s="82"/>
      <c r="B79" s="83"/>
      <c r="C79" s="84"/>
      <c r="D79" s="79" t="s">
        <v>102</v>
      </c>
      <c r="E79" s="45">
        <v>4780.3100000000004</v>
      </c>
      <c r="F79" s="46">
        <v>10000</v>
      </c>
      <c r="G79" s="46">
        <v>3300</v>
      </c>
      <c r="H79" s="46">
        <v>3300</v>
      </c>
      <c r="I79" s="46">
        <v>3300</v>
      </c>
    </row>
    <row r="80" spans="1:9" x14ac:dyDescent="0.25">
      <c r="A80" s="82"/>
      <c r="B80" s="83"/>
      <c r="C80" s="84"/>
      <c r="D80" s="79" t="s">
        <v>104</v>
      </c>
      <c r="E80" s="45">
        <v>0</v>
      </c>
      <c r="F80" s="46">
        <v>400</v>
      </c>
      <c r="G80" s="46">
        <v>100</v>
      </c>
      <c r="H80" s="46">
        <v>100</v>
      </c>
      <c r="I80" s="46">
        <v>100</v>
      </c>
    </row>
    <row r="81" spans="1:9" s="116" customFormat="1" x14ac:dyDescent="0.25">
      <c r="A81" s="113"/>
      <c r="B81" s="114"/>
      <c r="C81" s="115"/>
      <c r="D81" s="79" t="s">
        <v>141</v>
      </c>
      <c r="E81" s="45">
        <v>0</v>
      </c>
      <c r="F81" s="46">
        <v>0</v>
      </c>
      <c r="G81" s="46">
        <v>0</v>
      </c>
      <c r="H81" s="46">
        <v>0</v>
      </c>
      <c r="I81" s="46">
        <v>0</v>
      </c>
    </row>
    <row r="82" spans="1:9" x14ac:dyDescent="0.25">
      <c r="A82" s="82"/>
      <c r="B82" s="83"/>
      <c r="C82" s="84"/>
      <c r="D82" s="79" t="s">
        <v>113</v>
      </c>
      <c r="E82" s="45">
        <v>0</v>
      </c>
      <c r="F82" s="46">
        <v>500</v>
      </c>
      <c r="G82" s="46">
        <v>500</v>
      </c>
      <c r="H82" s="46">
        <v>500</v>
      </c>
      <c r="I82" s="46">
        <v>500</v>
      </c>
    </row>
    <row r="83" spans="1:9" ht="25.5" x14ac:dyDescent="0.25">
      <c r="A83" s="82"/>
      <c r="B83" s="83"/>
      <c r="C83" s="84"/>
      <c r="D83" s="79" t="s">
        <v>124</v>
      </c>
      <c r="E83" s="45">
        <v>0</v>
      </c>
      <c r="F83" s="45">
        <v>500</v>
      </c>
      <c r="G83" s="45">
        <v>500</v>
      </c>
      <c r="H83" s="45">
        <v>500</v>
      </c>
      <c r="I83" s="45">
        <v>500</v>
      </c>
    </row>
    <row r="84" spans="1:9" ht="15" customHeight="1" x14ac:dyDescent="0.25">
      <c r="A84" s="186" t="s">
        <v>85</v>
      </c>
      <c r="B84" s="187"/>
      <c r="C84" s="188"/>
      <c r="D84" s="78" t="s">
        <v>87</v>
      </c>
      <c r="E84" s="85">
        <f>SUM(E85:E86)</f>
        <v>163284.59</v>
      </c>
      <c r="F84" s="85">
        <f t="shared" ref="F84:I84" si="11">SUM(F85:F86)</f>
        <v>181000</v>
      </c>
      <c r="G84" s="85">
        <f t="shared" si="11"/>
        <v>193000</v>
      </c>
      <c r="H84" s="85">
        <f t="shared" si="11"/>
        <v>193000</v>
      </c>
      <c r="I84" s="85">
        <f t="shared" si="11"/>
        <v>193000</v>
      </c>
    </row>
    <row r="85" spans="1:9" x14ac:dyDescent="0.25">
      <c r="A85" s="186"/>
      <c r="B85" s="187"/>
      <c r="C85" s="188"/>
      <c r="D85" s="79" t="s">
        <v>116</v>
      </c>
      <c r="E85" s="45">
        <v>2800</v>
      </c>
      <c r="F85" s="46">
        <v>0</v>
      </c>
      <c r="G85" s="46">
        <v>3000</v>
      </c>
      <c r="H85" s="46">
        <v>3000</v>
      </c>
      <c r="I85" s="46">
        <v>3000</v>
      </c>
    </row>
    <row r="86" spans="1:9" x14ac:dyDescent="0.25">
      <c r="A86" s="76"/>
      <c r="B86" s="77"/>
      <c r="C86" s="78"/>
      <c r="D86" s="79" t="s">
        <v>88</v>
      </c>
      <c r="E86" s="45">
        <v>160484.59</v>
      </c>
      <c r="F86" s="46">
        <v>181000</v>
      </c>
      <c r="G86" s="46">
        <v>190000</v>
      </c>
      <c r="H86" s="46">
        <v>190000</v>
      </c>
      <c r="I86" s="46">
        <v>190000</v>
      </c>
    </row>
    <row r="87" spans="1:9" ht="38.25" customHeight="1" x14ac:dyDescent="0.25">
      <c r="A87" s="189" t="s">
        <v>117</v>
      </c>
      <c r="B87" s="190"/>
      <c r="C87" s="191"/>
      <c r="D87" s="86" t="s">
        <v>49</v>
      </c>
      <c r="E87" s="120">
        <f>E88+E96</f>
        <v>21159.75</v>
      </c>
      <c r="F87" s="120">
        <f>F88+F96</f>
        <v>27000</v>
      </c>
      <c r="G87" s="120">
        <f>G88+G96</f>
        <v>16300</v>
      </c>
      <c r="H87" s="120">
        <f>H88+H96</f>
        <v>16300</v>
      </c>
      <c r="I87" s="120">
        <f>I88+I96</f>
        <v>16300</v>
      </c>
    </row>
    <row r="88" spans="1:9" x14ac:dyDescent="0.25">
      <c r="A88" s="186" t="s">
        <v>79</v>
      </c>
      <c r="B88" s="187"/>
      <c r="C88" s="188"/>
      <c r="D88" s="78" t="s">
        <v>86</v>
      </c>
      <c r="E88" s="85">
        <f>SUM(E89:E95)</f>
        <v>5911.53</v>
      </c>
      <c r="F88" s="85">
        <f>SUM(F89:F95)</f>
        <v>6000</v>
      </c>
      <c r="G88" s="85">
        <f>SUM(G89:G95)</f>
        <v>3000</v>
      </c>
      <c r="H88" s="85">
        <f>SUM(H89:H95)</f>
        <v>3000</v>
      </c>
      <c r="I88" s="85">
        <f>SUM(I89:I95)</f>
        <v>3000</v>
      </c>
    </row>
    <row r="89" spans="1:9" x14ac:dyDescent="0.25">
      <c r="A89" s="76"/>
      <c r="B89" s="77"/>
      <c r="C89" s="79"/>
      <c r="D89" s="79" t="s">
        <v>92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</row>
    <row r="90" spans="1:9" ht="25.5" x14ac:dyDescent="0.25">
      <c r="A90" s="82"/>
      <c r="B90" s="83"/>
      <c r="C90" s="84"/>
      <c r="D90" s="79" t="s">
        <v>95</v>
      </c>
      <c r="E90" s="45">
        <v>1447.39</v>
      </c>
      <c r="F90" s="46">
        <v>3000</v>
      </c>
      <c r="G90" s="46">
        <v>500</v>
      </c>
      <c r="H90" s="46">
        <v>500</v>
      </c>
      <c r="I90" s="46">
        <v>500</v>
      </c>
    </row>
    <row r="91" spans="1:9" ht="25.5" x14ac:dyDescent="0.25">
      <c r="A91" s="82"/>
      <c r="B91" s="83"/>
      <c r="C91" s="84"/>
      <c r="D91" s="79" t="s">
        <v>122</v>
      </c>
      <c r="E91" s="45">
        <v>1358.63</v>
      </c>
      <c r="F91" s="46">
        <v>500</v>
      </c>
      <c r="G91" s="46">
        <v>0</v>
      </c>
      <c r="H91" s="46">
        <v>0</v>
      </c>
      <c r="I91" s="46">
        <v>0</v>
      </c>
    </row>
    <row r="92" spans="1:9" x14ac:dyDescent="0.25">
      <c r="A92" s="82"/>
      <c r="B92" s="83"/>
      <c r="C92" s="84"/>
      <c r="D92" s="79" t="s">
        <v>102</v>
      </c>
      <c r="E92" s="45">
        <v>1313.98</v>
      </c>
      <c r="F92" s="46">
        <v>2500</v>
      </c>
      <c r="G92" s="46">
        <v>2500</v>
      </c>
      <c r="H92" s="46">
        <v>2500</v>
      </c>
      <c r="I92" s="46">
        <v>2500</v>
      </c>
    </row>
    <row r="93" spans="1:9" x14ac:dyDescent="0.25">
      <c r="A93" s="82"/>
      <c r="B93" s="83"/>
      <c r="C93" s="84"/>
      <c r="D93" s="79" t="s">
        <v>103</v>
      </c>
      <c r="E93" s="45">
        <v>0</v>
      </c>
      <c r="F93" s="46">
        <v>0</v>
      </c>
      <c r="G93" s="46">
        <v>0</v>
      </c>
      <c r="H93" s="46">
        <v>0</v>
      </c>
      <c r="I93" s="46">
        <v>0</v>
      </c>
    </row>
    <row r="94" spans="1:9" x14ac:dyDescent="0.25">
      <c r="A94" s="82"/>
      <c r="B94" s="83"/>
      <c r="C94" s="84"/>
      <c r="D94" s="79" t="s">
        <v>104</v>
      </c>
      <c r="E94" s="45">
        <v>1611.53</v>
      </c>
      <c r="F94" s="46">
        <v>0</v>
      </c>
      <c r="G94" s="46">
        <v>0</v>
      </c>
      <c r="H94" s="46">
        <v>0</v>
      </c>
      <c r="I94" s="46">
        <v>0</v>
      </c>
    </row>
    <row r="95" spans="1:9" x14ac:dyDescent="0.25">
      <c r="A95" s="82"/>
      <c r="B95" s="83"/>
      <c r="C95" s="84"/>
      <c r="D95" s="79" t="s">
        <v>107</v>
      </c>
      <c r="E95" s="45">
        <v>180</v>
      </c>
      <c r="F95" s="45">
        <v>0</v>
      </c>
      <c r="G95" s="45">
        <v>0</v>
      </c>
      <c r="H95" s="45">
        <v>0</v>
      </c>
      <c r="I95" s="45">
        <v>0</v>
      </c>
    </row>
    <row r="96" spans="1:9" ht="15" customHeight="1" x14ac:dyDescent="0.25">
      <c r="A96" s="186" t="s">
        <v>85</v>
      </c>
      <c r="B96" s="187"/>
      <c r="C96" s="188"/>
      <c r="D96" s="78" t="s">
        <v>87</v>
      </c>
      <c r="E96" s="85">
        <f>SUM(E97:E98)</f>
        <v>15248.220000000001</v>
      </c>
      <c r="F96" s="85">
        <f t="shared" ref="F96:I96" si="12">SUM(F97:F98)</f>
        <v>21000</v>
      </c>
      <c r="G96" s="85">
        <f t="shared" si="12"/>
        <v>13300</v>
      </c>
      <c r="H96" s="85">
        <f t="shared" si="12"/>
        <v>13300</v>
      </c>
      <c r="I96" s="85">
        <f t="shared" si="12"/>
        <v>13300</v>
      </c>
    </row>
    <row r="97" spans="1:9" x14ac:dyDescent="0.25">
      <c r="A97" s="186"/>
      <c r="B97" s="187"/>
      <c r="C97" s="188"/>
      <c r="D97" s="79" t="s">
        <v>125</v>
      </c>
      <c r="E97" s="45">
        <v>8533.8700000000008</v>
      </c>
      <c r="F97" s="46">
        <v>9000</v>
      </c>
      <c r="G97" s="46">
        <v>1300</v>
      </c>
      <c r="H97" s="46">
        <v>1300</v>
      </c>
      <c r="I97" s="46">
        <v>1300</v>
      </c>
    </row>
    <row r="98" spans="1:9" x14ac:dyDescent="0.25">
      <c r="A98" s="76"/>
      <c r="B98" s="77"/>
      <c r="C98" s="78"/>
      <c r="D98" s="79" t="s">
        <v>88</v>
      </c>
      <c r="E98" s="45">
        <v>6714.35</v>
      </c>
      <c r="F98" s="46">
        <v>12000</v>
      </c>
      <c r="G98" s="46">
        <v>12000</v>
      </c>
      <c r="H98" s="46">
        <v>12000</v>
      </c>
      <c r="I98" s="46">
        <v>12000</v>
      </c>
    </row>
    <row r="99" spans="1:9" x14ac:dyDescent="0.25">
      <c r="A99" s="189" t="s">
        <v>118</v>
      </c>
      <c r="B99" s="190"/>
      <c r="C99" s="191"/>
      <c r="D99" s="86" t="s">
        <v>119</v>
      </c>
      <c r="E99" s="120">
        <f>E103+E109</f>
        <v>24468.47</v>
      </c>
      <c r="F99" s="120">
        <f>F100+F103+F109</f>
        <v>22541.190000000002</v>
      </c>
      <c r="G99" s="120">
        <f t="shared" ref="G99:I99" si="13">G100+G103+G109</f>
        <v>0</v>
      </c>
      <c r="H99" s="120">
        <f t="shared" si="13"/>
        <v>0</v>
      </c>
      <c r="I99" s="120">
        <f t="shared" si="13"/>
        <v>0</v>
      </c>
    </row>
    <row r="100" spans="1:9" ht="15" customHeight="1" x14ac:dyDescent="0.25">
      <c r="A100" s="186" t="s">
        <v>71</v>
      </c>
      <c r="B100" s="187"/>
      <c r="C100" s="188"/>
      <c r="D100" s="81" t="s">
        <v>78</v>
      </c>
      <c r="E100" s="121">
        <f>E101+E102</f>
        <v>0</v>
      </c>
      <c r="F100" s="121">
        <f>F101+F102</f>
        <v>4382.6099999999997</v>
      </c>
      <c r="G100" s="121">
        <f>G101+G102</f>
        <v>0</v>
      </c>
      <c r="H100" s="121">
        <f>H101+H102</f>
        <v>0</v>
      </c>
      <c r="I100" s="121">
        <f>I101+I102</f>
        <v>0</v>
      </c>
    </row>
    <row r="101" spans="1:9" x14ac:dyDescent="0.25">
      <c r="A101" s="76"/>
      <c r="B101" s="77"/>
      <c r="C101" s="78"/>
      <c r="D101" s="79" t="s">
        <v>75</v>
      </c>
      <c r="E101" s="75">
        <v>0</v>
      </c>
      <c r="F101" s="75">
        <v>4382.6099999999997</v>
      </c>
      <c r="G101" s="75">
        <v>0</v>
      </c>
      <c r="H101" s="45">
        <v>0</v>
      </c>
      <c r="I101" s="45">
        <v>0</v>
      </c>
    </row>
    <row r="102" spans="1:9" ht="25.5" x14ac:dyDescent="0.25">
      <c r="A102" s="76"/>
      <c r="B102" s="77"/>
      <c r="C102" s="78"/>
      <c r="D102" s="79" t="s">
        <v>77</v>
      </c>
      <c r="E102" s="75">
        <v>0</v>
      </c>
      <c r="F102" s="75">
        <v>0</v>
      </c>
      <c r="G102" s="75">
        <v>0</v>
      </c>
      <c r="H102" s="45">
        <v>0</v>
      </c>
      <c r="I102" s="45">
        <v>0</v>
      </c>
    </row>
    <row r="103" spans="1:9" ht="15" customHeight="1" x14ac:dyDescent="0.25">
      <c r="A103" s="186" t="s">
        <v>79</v>
      </c>
      <c r="B103" s="187"/>
      <c r="C103" s="188"/>
      <c r="D103" s="78" t="s">
        <v>86</v>
      </c>
      <c r="E103" s="85">
        <f>SUM(E104:E108)</f>
        <v>0</v>
      </c>
      <c r="F103" s="85">
        <f>SUM(F104:F108)</f>
        <v>200</v>
      </c>
      <c r="G103" s="85">
        <f t="shared" ref="G103:I103" si="14">SUM(G104:G108)</f>
        <v>0</v>
      </c>
      <c r="H103" s="85">
        <f t="shared" si="14"/>
        <v>0</v>
      </c>
      <c r="I103" s="85">
        <f t="shared" si="14"/>
        <v>0</v>
      </c>
    </row>
    <row r="104" spans="1:9" ht="17.25" customHeight="1" x14ac:dyDescent="0.25">
      <c r="A104" s="76"/>
      <c r="B104" s="77"/>
      <c r="C104" s="80"/>
      <c r="D104" s="79" t="s">
        <v>80</v>
      </c>
      <c r="E104" s="45">
        <v>0</v>
      </c>
      <c r="F104" s="45">
        <v>200</v>
      </c>
      <c r="G104" s="45">
        <v>0</v>
      </c>
      <c r="H104" s="45">
        <v>0</v>
      </c>
      <c r="I104" s="45">
        <v>0</v>
      </c>
    </row>
    <row r="105" spans="1:9" ht="23.25" customHeight="1" x14ac:dyDescent="0.25">
      <c r="A105" s="76"/>
      <c r="B105" s="77"/>
      <c r="C105" s="80"/>
      <c r="D105" s="79" t="s">
        <v>95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</row>
    <row r="106" spans="1:9" x14ac:dyDescent="0.25">
      <c r="A106" s="207"/>
      <c r="B106" s="208"/>
      <c r="C106" s="209"/>
      <c r="D106" s="79" t="s">
        <v>102</v>
      </c>
      <c r="E106" s="45">
        <v>0</v>
      </c>
      <c r="F106" s="46">
        <v>0</v>
      </c>
      <c r="G106" s="46">
        <v>0</v>
      </c>
      <c r="H106" s="46">
        <v>0</v>
      </c>
      <c r="I106" s="45">
        <v>0</v>
      </c>
    </row>
    <row r="107" spans="1:9" s="116" customFormat="1" x14ac:dyDescent="0.25">
      <c r="A107" s="113"/>
      <c r="B107" s="114"/>
      <c r="C107" s="115"/>
      <c r="D107" s="79" t="s">
        <v>141</v>
      </c>
      <c r="E107" s="45">
        <v>0</v>
      </c>
      <c r="F107" s="45"/>
      <c r="G107" s="45"/>
      <c r="H107" s="45"/>
      <c r="I107" s="45"/>
    </row>
    <row r="108" spans="1:9" x14ac:dyDescent="0.25">
      <c r="A108" s="82"/>
      <c r="B108" s="83"/>
      <c r="C108" s="84"/>
      <c r="D108" s="79" t="s">
        <v>107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</row>
    <row r="109" spans="1:9" x14ac:dyDescent="0.25">
      <c r="A109" s="186" t="s">
        <v>85</v>
      </c>
      <c r="B109" s="187"/>
      <c r="C109" s="188"/>
      <c r="D109" s="78" t="s">
        <v>87</v>
      </c>
      <c r="E109" s="85">
        <f>SUM(E110:E112)</f>
        <v>24468.47</v>
      </c>
      <c r="F109" s="85">
        <f t="shared" ref="F109:I109" si="15">SUM(F110:F112)</f>
        <v>17958.580000000002</v>
      </c>
      <c r="G109" s="85">
        <f t="shared" si="15"/>
        <v>0</v>
      </c>
      <c r="H109" s="85">
        <f t="shared" si="15"/>
        <v>0</v>
      </c>
      <c r="I109" s="85">
        <f t="shared" si="15"/>
        <v>0</v>
      </c>
    </row>
    <row r="110" spans="1:9" x14ac:dyDescent="0.25">
      <c r="A110" s="186"/>
      <c r="B110" s="187"/>
      <c r="C110" s="188"/>
      <c r="D110" s="79" t="s">
        <v>116</v>
      </c>
      <c r="E110" s="45">
        <v>0</v>
      </c>
      <c r="F110" s="46">
        <v>0</v>
      </c>
      <c r="G110" s="46">
        <v>0</v>
      </c>
      <c r="H110" s="46">
        <v>0</v>
      </c>
      <c r="I110" s="47">
        <v>0</v>
      </c>
    </row>
    <row r="111" spans="1:9" x14ac:dyDescent="0.25">
      <c r="A111" s="76"/>
      <c r="B111" s="77"/>
      <c r="C111" s="78"/>
      <c r="D111" s="79" t="s">
        <v>123</v>
      </c>
      <c r="E111" s="45">
        <v>0</v>
      </c>
      <c r="F111" s="46">
        <v>0</v>
      </c>
      <c r="G111" s="46">
        <v>0</v>
      </c>
      <c r="H111" s="46">
        <v>0</v>
      </c>
      <c r="I111" s="47">
        <v>0</v>
      </c>
    </row>
    <row r="112" spans="1:9" x14ac:dyDescent="0.25">
      <c r="A112" s="76"/>
      <c r="B112" s="77"/>
      <c r="C112" s="78"/>
      <c r="D112" s="79" t="s">
        <v>88</v>
      </c>
      <c r="E112" s="45">
        <v>24468.47</v>
      </c>
      <c r="F112" s="46">
        <v>17958.580000000002</v>
      </c>
      <c r="G112" s="46">
        <v>0</v>
      </c>
      <c r="H112" s="46">
        <v>0</v>
      </c>
      <c r="I112" s="47">
        <v>0</v>
      </c>
    </row>
    <row r="113" spans="1:9" x14ac:dyDescent="0.25">
      <c r="A113" s="213"/>
      <c r="B113" s="213"/>
      <c r="C113" s="213"/>
      <c r="E113" s="153"/>
      <c r="F113" s="153"/>
      <c r="G113" s="153"/>
      <c r="H113" s="153"/>
      <c r="I113" s="153"/>
    </row>
    <row r="114" spans="1:9" x14ac:dyDescent="0.25">
      <c r="A114" s="214"/>
      <c r="B114" s="214"/>
      <c r="C114" s="214"/>
    </row>
    <row r="115" spans="1:9" x14ac:dyDescent="0.25">
      <c r="A115" s="214"/>
      <c r="B115" s="214"/>
      <c r="C115" s="214"/>
    </row>
    <row r="116" spans="1:9" x14ac:dyDescent="0.25">
      <c r="A116" s="214"/>
      <c r="B116" s="214"/>
      <c r="C116" s="214"/>
    </row>
  </sheetData>
  <mergeCells count="66">
    <mergeCell ref="A96:C96"/>
    <mergeCell ref="A97:C97"/>
    <mergeCell ref="A99:C99"/>
    <mergeCell ref="A103:C103"/>
    <mergeCell ref="A69:C69"/>
    <mergeCell ref="A70:C70"/>
    <mergeCell ref="A71:C71"/>
    <mergeCell ref="A73:C73"/>
    <mergeCell ref="A74:C74"/>
    <mergeCell ref="A113:C113"/>
    <mergeCell ref="A114:C114"/>
    <mergeCell ref="A115:C115"/>
    <mergeCell ref="A116:C116"/>
    <mergeCell ref="A75:C75"/>
    <mergeCell ref="A76:C76"/>
    <mergeCell ref="A77:C77"/>
    <mergeCell ref="A78:C78"/>
    <mergeCell ref="A84:C84"/>
    <mergeCell ref="A85:C85"/>
    <mergeCell ref="A87:C87"/>
    <mergeCell ref="A88:C88"/>
    <mergeCell ref="A106:C106"/>
    <mergeCell ref="A109:C109"/>
    <mergeCell ref="A110:C110"/>
    <mergeCell ref="A100:C100"/>
    <mergeCell ref="A58:C58"/>
    <mergeCell ref="A60:C60"/>
    <mergeCell ref="A61:C61"/>
    <mergeCell ref="A62:C62"/>
    <mergeCell ref="A67:C67"/>
    <mergeCell ref="A64:C64"/>
    <mergeCell ref="A65:C65"/>
    <mergeCell ref="A59:C59"/>
    <mergeCell ref="A54:C54"/>
    <mergeCell ref="A55:C55"/>
    <mergeCell ref="A56:C56"/>
    <mergeCell ref="A57:C57"/>
    <mergeCell ref="A34:C34"/>
    <mergeCell ref="A35:C35"/>
    <mergeCell ref="A45:C45"/>
    <mergeCell ref="A44:C44"/>
    <mergeCell ref="A46:C46"/>
    <mergeCell ref="A47:C47"/>
    <mergeCell ref="A49:C49"/>
    <mergeCell ref="A50:C50"/>
    <mergeCell ref="A51:C51"/>
    <mergeCell ref="A52:C52"/>
    <mergeCell ref="A1:I1"/>
    <mergeCell ref="A3:I3"/>
    <mergeCell ref="A5:C5"/>
    <mergeCell ref="A8:C8"/>
    <mergeCell ref="A9:C9"/>
    <mergeCell ref="A21:C21"/>
    <mergeCell ref="A24:C24"/>
    <mergeCell ref="A25:C25"/>
    <mergeCell ref="A30:C30"/>
    <mergeCell ref="A6:C6"/>
    <mergeCell ref="A7:C7"/>
    <mergeCell ref="A11:C11"/>
    <mergeCell ref="A10:C10"/>
    <mergeCell ref="A12:C12"/>
    <mergeCell ref="A29:C29"/>
    <mergeCell ref="A17:C17"/>
    <mergeCell ref="A20:C20"/>
    <mergeCell ref="A26:C26"/>
    <mergeCell ref="A28:C28"/>
  </mergeCells>
  <pageMargins left="0.7" right="0.7" top="0.75" bottom="0.75" header="0.3" footer="0.3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Doroteja</cp:lastModifiedBy>
  <cp:lastPrinted>2025-12-10T11:56:28Z</cp:lastPrinted>
  <dcterms:created xsi:type="dcterms:W3CDTF">2022-08-12T12:51:27Z</dcterms:created>
  <dcterms:modified xsi:type="dcterms:W3CDTF">2025-12-10T14:01:49Z</dcterms:modified>
</cp:coreProperties>
</file>